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прочие" sheetId="1" r:id="rId1"/>
    <sheet name="уборка кормовых" sheetId="2" r:id="rId2"/>
    <sheet name="полевые работы" sheetId="3" r:id="rId3"/>
    <sheet name="корма" sheetId="4" r:id="rId4"/>
    <sheet name="молоко" sheetId="5" r:id="rId5"/>
  </sheets>
  <definedNames>
    <definedName name="_xlnm.Print_Titles" localSheetId="3">'корма'!$A:$A,'корма'!$4:$28</definedName>
    <definedName name="_xlnm.Print_Area" localSheetId="3">'корма'!$A$1:$Z$28</definedName>
    <definedName name="_xlnm.Print_Area" localSheetId="2">'полевые работы'!$A$1:$H$31</definedName>
    <definedName name="_xlnm.Print_Area" localSheetId="1">'уборка кормовых'!$A$1:$I$28</definedName>
  </definedNames>
  <calcPr fullCalcOnLoad="1"/>
</workbook>
</file>

<file path=xl/sharedStrings.xml><?xml version="1.0" encoding="utf-8"?>
<sst xmlns="http://schemas.openxmlformats.org/spreadsheetml/2006/main" count="270" uniqueCount="103">
  <si>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</si>
  <si>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</si>
  <si>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</si>
  <si>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</si>
  <si>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</si>
  <si>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</si>
  <si>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</si>
  <si>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</si>
  <si>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</si>
  <si>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</si>
  <si>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</si>
  <si>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</si>
  <si>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</si>
  <si>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</si>
  <si>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</si>
  <si>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2017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</si>
  <si>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</si>
  <si>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</si>
  <si>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</si>
  <si>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</si>
  <si>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</si>
  <si>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</si>
  <si>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</si>
  <si>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</si>
  <si>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</si>
  <si>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</si>
  <si>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</si>
  <si>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</si>
  <si>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</si>
  <si>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</si>
  <si>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</si>
  <si>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</si>
  <si>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Прочие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</si>
  <si>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</si>
  <si>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</si>
  <si>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</si>
  <si>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</si>
  <si>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</si>
  <si>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</si>
  <si>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</si>
  <si>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</si>
  <si>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</si>
  <si>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</si>
  <si>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</si>
  <si>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Лён</t>
  </si>
  <si>
    <t>Убрано за день, всего</t>
  </si>
  <si>
    <t>Уборка технических культур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</si>
  <si>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</si>
  <si>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</si>
  <si>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</si>
  <si>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</si>
  <si>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</si>
  <si>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</si>
  <si>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</si>
  <si>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</si>
  <si>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ИТОГО</t>
  </si>
  <si>
    <t>Было в 2017</t>
  </si>
  <si>
    <t>га</t>
  </si>
  <si>
    <t>Обработка паров</t>
  </si>
  <si>
    <t>Химическая обработка посевов</t>
  </si>
  <si>
    <t>Междурядная обработка</t>
  </si>
  <si>
    <t>Скошено многолетних трав</t>
  </si>
  <si>
    <t>Подкормка яровых</t>
  </si>
  <si>
    <t>факт</t>
  </si>
  <si>
    <t>Потребность и обеспеченность животноводства кормами  в общественном секторе                                  (КФХ и с/х организации), тонн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</si>
  <si>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</si>
  <si>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</si>
  <si>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</si>
  <si>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</si>
  <si>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</si>
  <si>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</si>
  <si>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</si>
  <si>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</si>
  <si>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</si>
  <si>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потреб-ность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</si>
  <si>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</si>
  <si>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</si>
  <si>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</si>
  <si>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</si>
  <si>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</si>
  <si>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</si>
  <si>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</si>
  <si>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01.01.18</t>
  </si>
  <si>
    <t>на прошед.и тек.</t>
  </si>
  <si>
    <t>за сутки на 1</t>
  </si>
  <si>
    <t>с начала года</t>
  </si>
  <si>
    <t>за день</t>
  </si>
  <si>
    <t>дату 2018 г.</t>
  </si>
  <si>
    <t>с начала  года</t>
  </si>
  <si>
    <t>Факт</t>
  </si>
  <si>
    <t>Реализовано</t>
  </si>
  <si>
    <t xml:space="preserve"> корову  (кг)</t>
  </si>
  <si>
    <t>13.07</t>
  </si>
  <si>
    <t>2018 г.</t>
  </si>
  <si>
    <t>2017 г.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</si>
  <si>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</si>
  <si>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</si>
  <si>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</si>
  <si>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</si>
  <si>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</si>
  <si>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г.Ульяновск</t>
  </si>
  <si>
    <t>ИТОГО:</t>
  </si>
  <si>
    <t>16.07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</si>
</sst>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</numFmts>
  <fonts count="39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8"/>
      <name val="Times New Roman"/>
      <family val="1"/>
    </font>
    <font>
      <sz val="1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4"/>
      <name val="Arial Cyr"/>
      <family val="2"/>
    </font>
    <font>
      <i/>
      <sz val="14"/>
      <color indexed="8"/>
      <name val="Times New Roman"/>
      <family val="1"/>
    </font>
    <font>
      <sz val="12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>
        <color indexed="8"/>
      </bottom>
    </border>
    <border>
      <left style="medium"/>
      <right style="medium"/>
      <top style="thin"/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>
        <color indexed="63"/>
      </left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 style="thin"/>
      <right style="medium"/>
      <top style="thin">
        <color indexed="8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305">
    <xf numFmtId="0" fontId="0" fillId="0" borderId="0" xfId="0" applyAlignment="1">
      <alignment/>
    </xf>
    <xf numFmtId="0" fontId="24" fillId="0" borderId="0" xfId="0" applyFont="1" applyAlignment="1">
      <alignment/>
    </xf>
    <xf numFmtId="0" fontId="19" fillId="0" borderId="0" xfId="0" applyFont="1" applyBorder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14" fontId="19" fillId="0" borderId="0" xfId="0" applyNumberFormat="1" applyFont="1" applyBorder="1" applyAlignment="1" applyProtection="1">
      <alignment horizontal="center"/>
      <protection locked="0"/>
    </xf>
    <xf numFmtId="0" fontId="23" fillId="0" borderId="0" xfId="0" applyFont="1" applyBorder="1" applyAlignment="1" applyProtection="1">
      <alignment/>
      <protection locked="0"/>
    </xf>
    <xf numFmtId="0" fontId="19" fillId="0" borderId="10" xfId="91" applyFont="1" applyBorder="1" applyAlignment="1" applyProtection="1">
      <alignment horizontal="center" vertical="center" textRotation="90" wrapText="1"/>
      <protection locked="0"/>
    </xf>
    <xf numFmtId="0" fontId="19" fillId="0" borderId="11" xfId="91" applyFont="1" applyBorder="1" applyAlignment="1" applyProtection="1">
      <alignment horizontal="center" vertical="center" textRotation="90" wrapText="1"/>
      <protection locked="0"/>
    </xf>
    <xf numFmtId="0" fontId="19" fillId="0" borderId="12" xfId="91" applyFont="1" applyBorder="1" applyAlignment="1" applyProtection="1">
      <alignment horizontal="center" vertical="center" textRotation="90" wrapText="1"/>
      <protection locked="0"/>
    </xf>
    <xf numFmtId="0" fontId="19" fillId="38" borderId="10" xfId="91" applyFont="1" applyFill="1" applyBorder="1" applyAlignment="1" applyProtection="1">
      <alignment horizontal="center" vertical="center" textRotation="90" wrapText="1"/>
      <protection locked="0"/>
    </xf>
    <xf numFmtId="3" fontId="20" fillId="0" borderId="10" xfId="0" applyNumberFormat="1" applyFont="1" applyBorder="1" applyAlignment="1" applyProtection="1">
      <alignment horizontal="center" vertical="center" wrapText="1"/>
      <protection locked="0"/>
    </xf>
    <xf numFmtId="165" fontId="20" fillId="0" borderId="11" xfId="0" applyNumberFormat="1" applyFont="1" applyBorder="1" applyAlignment="1" applyProtection="1">
      <alignment horizontal="center" vertical="center" wrapText="1"/>
      <protection locked="0"/>
    </xf>
    <xf numFmtId="3" fontId="20" fillId="0" borderId="12" xfId="0" applyNumberFormat="1" applyFont="1" applyBorder="1" applyAlignment="1">
      <alignment horizontal="center" vertical="center" wrapText="1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0" fillId="0" borderId="10" xfId="95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Border="1" applyAlignment="1" applyProtection="1">
      <alignment horizontal="center" vertical="center" wrapText="1"/>
      <protection locked="0"/>
    </xf>
    <xf numFmtId="3" fontId="20" fillId="0" borderId="10" xfId="0" applyNumberFormat="1" applyFont="1" applyBorder="1" applyAlignment="1" applyProtection="1">
      <alignment horizontal="center" vertical="center" wrapText="1"/>
      <protection hidden="1" locked="0"/>
    </xf>
    <xf numFmtId="165" fontId="20" fillId="0" borderId="11" xfId="94" applyNumberFormat="1" applyFont="1" applyBorder="1" applyAlignment="1" applyProtection="1">
      <alignment horizontal="center" vertical="center" wrapText="1"/>
      <protection hidden="1"/>
    </xf>
    <xf numFmtId="164" fontId="20" fillId="0" borderId="10" xfId="0" applyNumberFormat="1" applyFont="1" applyBorder="1" applyAlignment="1">
      <alignment horizontal="center" vertical="center" wrapText="1"/>
    </xf>
    <xf numFmtId="164" fontId="20" fillId="0" borderId="11" xfId="0" applyNumberFormat="1" applyFont="1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3" fontId="20" fillId="0" borderId="12" xfId="0" applyNumberFormat="1" applyFont="1" applyBorder="1" applyAlignment="1" applyProtection="1">
      <alignment horizontal="center" vertical="center" wrapText="1"/>
      <protection locked="0"/>
    </xf>
    <xf numFmtId="1" fontId="20" fillId="0" borderId="11" xfId="0" applyNumberFormat="1" applyFont="1" applyBorder="1" applyAlignment="1" applyProtection="1">
      <alignment horizontal="center" vertical="center" wrapText="1"/>
      <protection locked="0"/>
    </xf>
    <xf numFmtId="1" fontId="20" fillId="0" borderId="10" xfId="0" applyNumberFormat="1" applyFont="1" applyBorder="1" applyAlignment="1" applyProtection="1">
      <alignment horizontal="center" vertical="center" wrapText="1"/>
      <protection locked="0"/>
    </xf>
    <xf numFmtId="164" fontId="20" fillId="0" borderId="11" xfId="94" applyNumberFormat="1" applyFont="1" applyBorder="1" applyAlignment="1" applyProtection="1">
      <alignment horizontal="center" vertical="center" wrapText="1"/>
      <protection hidden="1"/>
    </xf>
    <xf numFmtId="3" fontId="20" fillId="0" borderId="12" xfId="0" applyNumberFormat="1" applyFont="1" applyBorder="1" applyAlignment="1" applyProtection="1">
      <alignment horizontal="center" vertical="center" wrapText="1"/>
      <protection hidden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3" fontId="19" fillId="0" borderId="10" xfId="95" applyNumberFormat="1" applyFont="1" applyBorder="1" applyAlignment="1" applyProtection="1">
      <alignment horizontal="center" vertical="center" wrapText="1"/>
      <protection/>
    </xf>
    <xf numFmtId="0" fontId="25" fillId="0" borderId="12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164" fontId="19" fillId="0" borderId="10" xfId="95" applyNumberFormat="1" applyFont="1" applyBorder="1" applyAlignment="1" applyProtection="1">
      <alignment horizontal="center" vertical="center" wrapText="1"/>
      <protection/>
    </xf>
    <xf numFmtId="164" fontId="19" fillId="0" borderId="11" xfId="0" applyNumberFormat="1" applyFont="1" applyBorder="1" applyAlignment="1" applyProtection="1">
      <alignment horizontal="center" vertical="center" wrapText="1"/>
      <protection locked="0"/>
    </xf>
    <xf numFmtId="164" fontId="19" fillId="0" borderId="11" xfId="0" applyNumberFormat="1" applyFont="1" applyBorder="1" applyAlignment="1" applyProtection="1">
      <alignment horizontal="center" vertical="center" wrapText="1"/>
      <protection/>
    </xf>
    <xf numFmtId="3" fontId="19" fillId="0" borderId="12" xfId="95" applyNumberFormat="1" applyFont="1" applyBorder="1" applyAlignment="1" applyProtection="1">
      <alignment horizontal="center" vertical="center" wrapText="1"/>
      <protection/>
    </xf>
    <xf numFmtId="165" fontId="19" fillId="0" borderId="11" xfId="0" applyNumberFormat="1" applyFont="1" applyBorder="1" applyAlignment="1" applyProtection="1">
      <alignment horizontal="center" vertical="center" wrapText="1"/>
      <protection/>
    </xf>
    <xf numFmtId="1" fontId="19" fillId="0" borderId="11" xfId="0" applyNumberFormat="1" applyFont="1" applyBorder="1" applyAlignment="1" applyProtection="1">
      <alignment horizontal="center" vertical="center" wrapText="1"/>
      <protection/>
    </xf>
    <xf numFmtId="1" fontId="19" fillId="0" borderId="12" xfId="0" applyNumberFormat="1" applyFont="1" applyBorder="1" applyAlignment="1" applyProtection="1">
      <alignment horizontal="center" vertical="center" wrapText="1"/>
      <protection/>
    </xf>
    <xf numFmtId="1" fontId="19" fillId="0" borderId="10" xfId="0" applyNumberFormat="1" applyFont="1" applyBorder="1" applyAlignment="1" applyProtection="1">
      <alignment horizontal="center" vertical="center" wrapText="1"/>
      <protection/>
    </xf>
    <xf numFmtId="165" fontId="19" fillId="0" borderId="10" xfId="0" applyNumberFormat="1" applyFont="1" applyBorder="1" applyAlignment="1" applyProtection="1">
      <alignment horizontal="center" vertical="center" wrapText="1"/>
      <protection locked="0"/>
    </xf>
    <xf numFmtId="164" fontId="19" fillId="0" borderId="10" xfId="0" applyNumberFormat="1" applyFont="1" applyBorder="1" applyAlignment="1" applyProtection="1">
      <alignment horizontal="center" vertical="center" wrapText="1"/>
      <protection locked="0"/>
    </xf>
    <xf numFmtId="164" fontId="20" fillId="0" borderId="11" xfId="0" applyNumberFormat="1" applyFont="1" applyBorder="1" applyAlignment="1">
      <alignment horizontal="center" vertical="center" wrapText="1"/>
    </xf>
    <xf numFmtId="0" fontId="19" fillId="0" borderId="10" xfId="91" applyFont="1" applyBorder="1" applyAlignment="1" applyProtection="1">
      <alignment horizontal="center" vertical="center" wrapText="1"/>
      <protection locked="0"/>
    </xf>
    <xf numFmtId="0" fontId="23" fillId="0" borderId="10" xfId="91" applyFont="1" applyBorder="1" applyAlignment="1" applyProtection="1">
      <alignment horizontal="center" vertical="center" wrapText="1"/>
      <protection locked="0"/>
    </xf>
    <xf numFmtId="0" fontId="23" fillId="0" borderId="11" xfId="91" applyFont="1" applyBorder="1" applyAlignment="1" applyProtection="1">
      <alignment horizontal="center" vertical="center" wrapText="1"/>
      <protection locked="0"/>
    </xf>
    <xf numFmtId="0" fontId="24" fillId="0" borderId="11" xfId="95" applyFont="1" applyBorder="1" applyAlignment="1" applyProtection="1">
      <alignment horizontal="left" vertical="center" wrapText="1"/>
      <protection locked="0"/>
    </xf>
    <xf numFmtId="0" fontId="24" fillId="0" borderId="10" xfId="95" applyFont="1" applyBorder="1" applyAlignment="1" applyProtection="1">
      <alignment horizontal="left" vertical="center" wrapText="1"/>
      <protection locked="0"/>
    </xf>
    <xf numFmtId="0" fontId="24" fillId="0" borderId="13" xfId="0" applyFont="1" applyBorder="1" applyAlignment="1" applyProtection="1">
      <alignment horizontal="center" vertical="center" wrapText="1"/>
      <protection locked="0"/>
    </xf>
    <xf numFmtId="3" fontId="24" fillId="0" borderId="10" xfId="0" applyNumberFormat="1" applyFont="1" applyBorder="1" applyAlignment="1" applyProtection="1">
      <alignment horizontal="center" vertical="center" wrapText="1"/>
      <protection locked="0"/>
    </xf>
    <xf numFmtId="165" fontId="24" fillId="0" borderId="10" xfId="0" applyNumberFormat="1" applyFont="1" applyBorder="1" applyAlignment="1" applyProtection="1">
      <alignment horizontal="center" vertical="center" wrapText="1"/>
      <protection locked="0"/>
    </xf>
    <xf numFmtId="165" fontId="24" fillId="0" borderId="11" xfId="0" applyNumberFormat="1" applyFont="1" applyBorder="1" applyAlignment="1" applyProtection="1">
      <alignment horizontal="center" vertical="center" wrapText="1"/>
      <protection locked="0"/>
    </xf>
    <xf numFmtId="0" fontId="24" fillId="38" borderId="11" xfId="95" applyFont="1" applyFill="1" applyBorder="1" applyAlignment="1" applyProtection="1">
      <alignment horizontal="left" vertical="center" wrapText="1"/>
      <protection locked="0"/>
    </xf>
    <xf numFmtId="0" fontId="24" fillId="38" borderId="10" xfId="95" applyFont="1" applyFill="1" applyBorder="1" applyAlignment="1" applyProtection="1">
      <alignment horizontal="left" vertical="center" wrapText="1"/>
      <protection locked="0"/>
    </xf>
    <xf numFmtId="0" fontId="24" fillId="0" borderId="14" xfId="0" applyFont="1" applyBorder="1" applyAlignment="1" applyProtection="1">
      <alignment horizontal="center" vertical="center" wrapText="1"/>
      <protection hidden="1"/>
    </xf>
    <xf numFmtId="3" fontId="24" fillId="0" borderId="10" xfId="0" applyNumberFormat="1" applyFont="1" applyBorder="1" applyAlignment="1" applyProtection="1">
      <alignment horizontal="center" vertical="center" wrapText="1"/>
      <protection hidden="1" locked="0"/>
    </xf>
    <xf numFmtId="1" fontId="24" fillId="0" borderId="14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Border="1" applyAlignment="1" applyProtection="1">
      <alignment horizontal="center" vertical="center" wrapText="1"/>
      <protection locked="0"/>
    </xf>
    <xf numFmtId="164" fontId="24" fillId="0" borderId="10" xfId="0" applyNumberFormat="1" applyFont="1" applyBorder="1" applyAlignment="1">
      <alignment horizontal="center" vertical="center" wrapText="1"/>
    </xf>
    <xf numFmtId="164" fontId="24" fillId="0" borderId="11" xfId="94" applyNumberFormat="1" applyFont="1" applyBorder="1" applyAlignment="1" applyProtection="1">
      <alignment horizontal="center" vertical="center" wrapText="1"/>
      <protection hidden="1"/>
    </xf>
    <xf numFmtId="0" fontId="24" fillId="38" borderId="10" xfId="95" applyFont="1" applyFill="1" applyBorder="1" applyAlignment="1" applyProtection="1">
      <alignment horizontal="center" vertical="center" wrapText="1"/>
      <protection locked="0"/>
    </xf>
    <xf numFmtId="1" fontId="24" fillId="0" borderId="15" xfId="0" applyNumberFormat="1" applyFont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 wrapText="1"/>
    </xf>
    <xf numFmtId="0" fontId="23" fillId="0" borderId="10" xfId="95" applyFont="1" applyBorder="1" applyAlignment="1" applyProtection="1">
      <alignment horizontal="left" vertical="center" wrapText="1"/>
      <protection locked="0"/>
    </xf>
    <xf numFmtId="3" fontId="23" fillId="0" borderId="10" xfId="95" applyNumberFormat="1" applyFont="1" applyBorder="1" applyAlignment="1" applyProtection="1">
      <alignment horizontal="center" vertical="center" wrapText="1"/>
      <protection/>
    </xf>
    <xf numFmtId="3" fontId="23" fillId="0" borderId="17" xfId="95" applyNumberFormat="1" applyFont="1" applyBorder="1" applyAlignment="1" applyProtection="1">
      <alignment horizontal="center" vertical="center" wrapText="1"/>
      <protection/>
    </xf>
    <xf numFmtId="164" fontId="23" fillId="0" borderId="10" xfId="0" applyNumberFormat="1" applyFont="1" applyBorder="1" applyAlignment="1">
      <alignment horizontal="center" vertical="center" wrapText="1"/>
    </xf>
    <xf numFmtId="164" fontId="23" fillId="0" borderId="11" xfId="94" applyNumberFormat="1" applyFont="1" applyBorder="1" applyAlignment="1" applyProtection="1">
      <alignment horizontal="center" vertical="center" wrapText="1"/>
      <protection hidden="1"/>
    </xf>
    <xf numFmtId="14" fontId="26" fillId="0" borderId="0" xfId="0" applyNumberFormat="1" applyFont="1" applyBorder="1" applyAlignment="1" applyProtection="1">
      <alignment horizontal="center"/>
      <protection locked="0"/>
    </xf>
    <xf numFmtId="0" fontId="32" fillId="0" borderId="15" xfId="0" applyFont="1" applyBorder="1" applyAlignment="1">
      <alignment horizontal="center" vertical="center"/>
    </xf>
    <xf numFmtId="0" fontId="24" fillId="0" borderId="15" xfId="99" applyFont="1" applyFill="1" applyBorder="1" applyAlignment="1" applyProtection="1">
      <alignment vertical="center"/>
      <protection locked="0"/>
    </xf>
    <xf numFmtId="0" fontId="24" fillId="0" borderId="15" xfId="99" applyNumberFormat="1" applyFont="1" applyFill="1" applyBorder="1" applyAlignment="1" applyProtection="1">
      <alignment horizontal="center" vertical="center"/>
      <protection locked="0"/>
    </xf>
    <xf numFmtId="164" fontId="24" fillId="0" borderId="15" xfId="99" applyNumberFormat="1" applyFont="1" applyFill="1" applyBorder="1" applyAlignment="1" applyProtection="1">
      <alignment horizontal="center" vertical="center"/>
      <protection locked="0"/>
    </xf>
    <xf numFmtId="1" fontId="24" fillId="0" borderId="15" xfId="99" applyNumberFormat="1" applyFont="1" applyFill="1" applyBorder="1" applyAlignment="1" applyProtection="1">
      <alignment horizontal="center" vertical="center"/>
      <protection locked="0"/>
    </xf>
    <xf numFmtId="0" fontId="24" fillId="0" borderId="15" xfId="0" applyNumberFormat="1" applyFont="1" applyBorder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/>
    </xf>
    <xf numFmtId="2" fontId="24" fillId="0" borderId="15" xfId="99" applyNumberFormat="1" applyFont="1" applyFill="1" applyBorder="1" applyAlignment="1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center" vertical="center"/>
      <protection locked="0"/>
    </xf>
    <xf numFmtId="164" fontId="23" fillId="0" borderId="15" xfId="0" applyNumberFormat="1" applyFont="1" applyFill="1" applyBorder="1" applyAlignment="1" applyProtection="1">
      <alignment horizontal="center" vertical="center"/>
      <protection locked="0"/>
    </xf>
    <xf numFmtId="1" fontId="23" fillId="0" borderId="15" xfId="0" applyNumberFormat="1" applyFont="1" applyFill="1" applyBorder="1" applyAlignment="1" applyProtection="1">
      <alignment horizontal="center" vertical="center"/>
      <protection locked="0"/>
    </xf>
    <xf numFmtId="2" fontId="23" fillId="0" borderId="15" xfId="0" applyNumberFormat="1" applyFont="1" applyFill="1" applyBorder="1" applyAlignment="1" applyProtection="1">
      <alignment horizontal="center" vertical="center"/>
      <protection locked="0"/>
    </xf>
    <xf numFmtId="0" fontId="33" fillId="0" borderId="15" xfId="0" applyFont="1" applyBorder="1" applyAlignment="1">
      <alignment/>
    </xf>
    <xf numFmtId="0" fontId="33" fillId="0" borderId="15" xfId="0" applyFont="1" applyBorder="1" applyAlignment="1">
      <alignment horizontal="center"/>
    </xf>
    <xf numFmtId="164" fontId="33" fillId="0" borderId="15" xfId="0" applyNumberFormat="1" applyFont="1" applyBorder="1" applyAlignment="1">
      <alignment horizontal="center"/>
    </xf>
    <xf numFmtId="2" fontId="33" fillId="0" borderId="15" xfId="0" applyNumberFormat="1" applyFont="1" applyBorder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3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23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2" xfId="99" applyFont="1" applyFill="1" applyBorder="1" applyAlignment="1" applyProtection="1">
      <alignment vertical="center"/>
      <protection locked="0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64" fontId="23" fillId="0" borderId="25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9" xfId="99" applyFont="1" applyFill="1" applyBorder="1" applyAlignment="1" applyProtection="1">
      <alignment vertical="center"/>
      <protection locked="0"/>
    </xf>
    <xf numFmtId="0" fontId="24" fillId="0" borderId="30" xfId="95" applyFont="1" applyFill="1" applyBorder="1" applyAlignment="1" applyProtection="1">
      <alignment horizontal="center" vertical="center" wrapText="1"/>
      <protection locked="0"/>
    </xf>
    <xf numFmtId="0" fontId="24" fillId="0" borderId="31" xfId="0" applyFont="1" applyFill="1" applyBorder="1" applyAlignment="1">
      <alignment horizontal="center" vertical="center"/>
    </xf>
    <xf numFmtId="164" fontId="24" fillId="0" borderId="32" xfId="95" applyNumberFormat="1" applyFont="1" applyFill="1" applyBorder="1" applyAlignment="1" applyProtection="1">
      <alignment horizontal="center" vertical="center" wrapText="1"/>
      <protection locked="0"/>
    </xf>
    <xf numFmtId="0" fontId="24" fillId="0" borderId="33" xfId="0" applyFont="1" applyFill="1" applyBorder="1" applyAlignment="1">
      <alignment horizontal="center" vertical="center" wrapText="1"/>
    </xf>
    <xf numFmtId="164" fontId="24" fillId="0" borderId="34" xfId="95" applyNumberFormat="1" applyFont="1" applyFill="1" applyBorder="1" applyAlignment="1" applyProtection="1">
      <alignment horizontal="center" vertical="center" wrapText="1"/>
      <protection locked="0"/>
    </xf>
    <xf numFmtId="0" fontId="24" fillId="0" borderId="33" xfId="0" applyFont="1" applyFill="1" applyBorder="1" applyAlignment="1">
      <alignment horizontal="center" vertical="center"/>
    </xf>
    <xf numFmtId="0" fontId="0" fillId="39" borderId="0" xfId="0" applyFont="1" applyFill="1" applyAlignment="1">
      <alignment/>
    </xf>
    <xf numFmtId="0" fontId="24" fillId="0" borderId="35" xfId="0" applyFont="1" applyFill="1" applyBorder="1" applyAlignment="1">
      <alignment horizontal="center" vertical="center"/>
    </xf>
    <xf numFmtId="0" fontId="24" fillId="0" borderId="36" xfId="99" applyFont="1" applyFill="1" applyBorder="1" applyAlignment="1" applyProtection="1">
      <alignment vertical="center"/>
      <protection locked="0"/>
    </xf>
    <xf numFmtId="0" fontId="24" fillId="0" borderId="37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164" fontId="23" fillId="0" borderId="39" xfId="0" applyNumberFormat="1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 applyProtection="1">
      <alignment horizontal="left" vertical="center"/>
      <protection locked="0"/>
    </xf>
    <xf numFmtId="0" fontId="23" fillId="0" borderId="44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/>
    </xf>
    <xf numFmtId="0" fontId="35" fillId="0" borderId="20" xfId="0" applyFont="1" applyFill="1" applyBorder="1" applyAlignment="1">
      <alignment horizontal="center" vertical="center"/>
    </xf>
    <xf numFmtId="164" fontId="35" fillId="0" borderId="20" xfId="0" applyNumberFormat="1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14" fontId="19" fillId="0" borderId="0" xfId="0" applyNumberFormat="1" applyFont="1" applyFill="1" applyAlignment="1">
      <alignment horizontal="center" vertical="center"/>
    </xf>
    <xf numFmtId="0" fontId="20" fillId="0" borderId="0" xfId="96" applyFont="1" applyFill="1" applyBorder="1">
      <alignment/>
      <protection/>
    </xf>
    <xf numFmtId="14" fontId="19" fillId="0" borderId="0" xfId="96" applyNumberFormat="1" applyFont="1" applyFill="1" applyBorder="1" applyAlignment="1">
      <alignment/>
      <protection/>
    </xf>
    <xf numFmtId="0" fontId="19" fillId="0" borderId="46" xfId="96" applyFont="1" applyFill="1" applyBorder="1" applyAlignment="1">
      <alignment horizontal="center" vertical="center" wrapText="1"/>
      <protection/>
    </xf>
    <xf numFmtId="0" fontId="19" fillId="0" borderId="47" xfId="96" applyFont="1" applyFill="1" applyBorder="1" applyAlignment="1">
      <alignment horizontal="center" vertical="center" wrapText="1"/>
      <protection/>
    </xf>
    <xf numFmtId="0" fontId="19" fillId="0" borderId="47" xfId="96" applyFont="1" applyFill="1" applyBorder="1" applyAlignment="1">
      <alignment horizontal="center" vertical="center"/>
      <protection/>
    </xf>
    <xf numFmtId="0" fontId="19" fillId="0" borderId="48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wrapText="1"/>
    </xf>
    <xf numFmtId="1" fontId="20" fillId="0" borderId="49" xfId="96" applyNumberFormat="1" applyFont="1" applyFill="1" applyBorder="1" applyAlignment="1">
      <alignment horizontal="center" vertical="center"/>
      <protection/>
    </xf>
    <xf numFmtId="164" fontId="20" fillId="0" borderId="50" xfId="96" applyNumberFormat="1" applyFont="1" applyFill="1" applyBorder="1" applyAlignment="1">
      <alignment horizontal="center" vertical="center"/>
      <protection/>
    </xf>
    <xf numFmtId="0" fontId="20" fillId="0" borderId="49" xfId="96" applyFont="1" applyFill="1" applyBorder="1" applyAlignment="1">
      <alignment horizontal="center" vertical="center"/>
      <protection/>
    </xf>
    <xf numFmtId="164" fontId="20" fillId="0" borderId="51" xfId="96" applyNumberFormat="1" applyFont="1" applyFill="1" applyBorder="1" applyAlignment="1">
      <alignment horizontal="center" vertical="center"/>
      <protection/>
    </xf>
    <xf numFmtId="1" fontId="20" fillId="0" borderId="51" xfId="96" applyNumberFormat="1" applyFont="1" applyFill="1" applyBorder="1" applyAlignment="1">
      <alignment horizontal="center" vertical="center"/>
      <protection/>
    </xf>
    <xf numFmtId="1" fontId="20" fillId="0" borderId="50" xfId="96" applyNumberFormat="1" applyFont="1" applyFill="1" applyBorder="1" applyAlignment="1">
      <alignment horizontal="center" vertical="center"/>
      <protection/>
    </xf>
    <xf numFmtId="0" fontId="20" fillId="0" borderId="10" xfId="96" applyFont="1" applyFill="1" applyBorder="1" applyAlignment="1">
      <alignment horizontal="center" vertical="center"/>
      <protection/>
    </xf>
    <xf numFmtId="1" fontId="20" fillId="0" borderId="10" xfId="96" applyNumberFormat="1" applyFont="1" applyFill="1" applyBorder="1" applyAlignment="1">
      <alignment horizontal="center" vertical="center"/>
      <protection/>
    </xf>
    <xf numFmtId="0" fontId="20" fillId="0" borderId="52" xfId="96" applyFont="1" applyFill="1" applyBorder="1">
      <alignment/>
      <protection/>
    </xf>
    <xf numFmtId="0" fontId="20" fillId="39" borderId="15" xfId="0" applyFont="1" applyFill="1" applyBorder="1" applyAlignment="1">
      <alignment horizontal="center" vertical="center" wrapText="1"/>
    </xf>
    <xf numFmtId="0" fontId="20" fillId="39" borderId="10" xfId="96" applyFont="1" applyFill="1" applyBorder="1" applyAlignment="1">
      <alignment horizontal="center" vertical="center"/>
      <protection/>
    </xf>
    <xf numFmtId="1" fontId="20" fillId="39" borderId="49" xfId="96" applyNumberFormat="1" applyFont="1" applyFill="1" applyBorder="1" applyAlignment="1">
      <alignment horizontal="center" vertical="center"/>
      <protection/>
    </xf>
    <xf numFmtId="1" fontId="20" fillId="39" borderId="51" xfId="96" applyNumberFormat="1" applyFont="1" applyFill="1" applyBorder="1" applyAlignment="1">
      <alignment horizontal="center" vertical="center"/>
      <protection/>
    </xf>
    <xf numFmtId="1" fontId="20" fillId="39" borderId="10" xfId="96" applyNumberFormat="1" applyFont="1" applyFill="1" applyBorder="1" applyAlignment="1">
      <alignment horizontal="center" vertical="center"/>
      <protection/>
    </xf>
    <xf numFmtId="0" fontId="36" fillId="39" borderId="0" xfId="0" applyFont="1" applyFill="1" applyAlignment="1">
      <alignment/>
    </xf>
    <xf numFmtId="0" fontId="20" fillId="0" borderId="53" xfId="96" applyFont="1" applyFill="1" applyBorder="1">
      <alignment/>
      <protection/>
    </xf>
    <xf numFmtId="0" fontId="20" fillId="0" borderId="54" xfId="96" applyFont="1" applyFill="1" applyBorder="1" applyAlignment="1">
      <alignment horizontal="center" vertical="center"/>
      <protection/>
    </xf>
    <xf numFmtId="1" fontId="20" fillId="0" borderId="54" xfId="96" applyNumberFormat="1" applyFont="1" applyFill="1" applyBorder="1" applyAlignment="1">
      <alignment horizontal="center" vertical="center"/>
      <protection/>
    </xf>
    <xf numFmtId="164" fontId="20" fillId="0" borderId="55" xfId="96" applyNumberFormat="1" applyFont="1" applyFill="1" applyBorder="1" applyAlignment="1">
      <alignment horizontal="center" vertical="center"/>
      <protection/>
    </xf>
    <xf numFmtId="1" fontId="20" fillId="0" borderId="55" xfId="96" applyNumberFormat="1" applyFont="1" applyFill="1" applyBorder="1" applyAlignment="1">
      <alignment horizontal="center" vertical="center"/>
      <protection/>
    </xf>
    <xf numFmtId="0" fontId="19" fillId="0" borderId="18" xfId="96" applyFont="1" applyFill="1" applyBorder="1">
      <alignment/>
      <protection/>
    </xf>
    <xf numFmtId="1" fontId="19" fillId="0" borderId="56" xfId="96" applyNumberFormat="1" applyFont="1" applyFill="1" applyBorder="1" applyAlignment="1">
      <alignment horizontal="center" vertical="center"/>
      <protection/>
    </xf>
    <xf numFmtId="1" fontId="19" fillId="0" borderId="57" xfId="96" applyNumberFormat="1" applyFont="1" applyFill="1" applyBorder="1" applyAlignment="1">
      <alignment horizontal="center" vertical="center"/>
      <protection/>
    </xf>
    <xf numFmtId="164" fontId="19" fillId="0" borderId="58" xfId="96" applyNumberFormat="1" applyFont="1" applyFill="1" applyBorder="1" applyAlignment="1">
      <alignment horizontal="center" vertical="center"/>
      <protection/>
    </xf>
    <xf numFmtId="1" fontId="19" fillId="0" borderId="58" xfId="96" applyNumberFormat="1" applyFont="1" applyFill="1" applyBorder="1" applyAlignment="1">
      <alignment horizontal="center" vertical="center"/>
      <protection/>
    </xf>
    <xf numFmtId="0" fontId="22" fillId="0" borderId="45" xfId="96" applyFont="1" applyFill="1" applyBorder="1">
      <alignment/>
      <protection/>
    </xf>
    <xf numFmtId="1" fontId="22" fillId="0" borderId="46" xfId="96" applyNumberFormat="1" applyFont="1" applyFill="1" applyBorder="1" applyAlignment="1">
      <alignment horizontal="center" vertical="center"/>
      <protection/>
    </xf>
    <xf numFmtId="1" fontId="22" fillId="0" borderId="47" xfId="96" applyNumberFormat="1" applyFont="1" applyFill="1" applyBorder="1" applyAlignment="1">
      <alignment horizontal="center" vertical="center"/>
      <protection/>
    </xf>
    <xf numFmtId="164" fontId="22" fillId="0" borderId="48" xfId="96" applyNumberFormat="1" applyFont="1" applyFill="1" applyBorder="1" applyAlignment="1">
      <alignment horizontal="center" vertical="center"/>
      <protection/>
    </xf>
    <xf numFmtId="0" fontId="22" fillId="0" borderId="47" xfId="96" applyFont="1" applyFill="1" applyBorder="1" applyAlignment="1">
      <alignment horizontal="center" vertical="center"/>
      <protection/>
    </xf>
    <xf numFmtId="1" fontId="22" fillId="0" borderId="48" xfId="96" applyNumberFormat="1" applyFont="1" applyFill="1" applyBorder="1" applyAlignment="1">
      <alignment horizontal="center" vertical="center"/>
      <protection/>
    </xf>
    <xf numFmtId="0" fontId="19" fillId="0" borderId="0" xfId="99" applyFont="1" applyFill="1" applyBorder="1" applyAlignment="1" applyProtection="1">
      <alignment horizontal="center" vertical="center"/>
      <protection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49" fontId="37" fillId="0" borderId="58" xfId="93" applyNumberFormat="1" applyFont="1" applyFill="1" applyBorder="1" applyAlignment="1">
      <alignment horizontal="center" vertical="center"/>
      <protection/>
    </xf>
    <xf numFmtId="0" fontId="37" fillId="0" borderId="56" xfId="97" applyFont="1" applyFill="1" applyBorder="1" applyAlignment="1" applyProtection="1">
      <alignment horizontal="center" vertical="center"/>
      <protection locked="0"/>
    </xf>
    <xf numFmtId="0" fontId="37" fillId="0" borderId="58" xfId="97" applyFont="1" applyFill="1" applyBorder="1" applyAlignment="1" applyProtection="1">
      <alignment horizontal="center" vertical="center"/>
      <protection locked="0"/>
    </xf>
    <xf numFmtId="1" fontId="37" fillId="0" borderId="59" xfId="93" applyNumberFormat="1" applyFont="1" applyFill="1" applyBorder="1" applyAlignment="1">
      <alignment horizontal="center"/>
      <protection/>
    </xf>
    <xf numFmtId="1" fontId="37" fillId="0" borderId="50" xfId="93" applyNumberFormat="1" applyFont="1" applyFill="1" applyBorder="1" applyAlignment="1">
      <alignment horizontal="center"/>
      <protection/>
    </xf>
    <xf numFmtId="164" fontId="37" fillId="0" borderId="60" xfId="93" applyNumberFormat="1" applyFont="1" applyFill="1" applyBorder="1" applyAlignment="1">
      <alignment horizontal="center"/>
      <protection/>
    </xf>
    <xf numFmtId="164" fontId="37" fillId="0" borderId="61" xfId="93" applyNumberFormat="1" applyFont="1" applyFill="1" applyBorder="1" applyAlignment="1">
      <alignment horizontal="center"/>
      <protection/>
    </xf>
    <xf numFmtId="164" fontId="37" fillId="0" borderId="62" xfId="93" applyNumberFormat="1" applyFont="1" applyFill="1" applyBorder="1" applyAlignment="1">
      <alignment horizontal="center"/>
      <protection/>
    </xf>
    <xf numFmtId="164" fontId="37" fillId="0" borderId="63" xfId="93" applyNumberFormat="1" applyFont="1" applyFill="1" applyBorder="1" applyAlignment="1">
      <alignment horizontal="center"/>
      <protection/>
    </xf>
    <xf numFmtId="164" fontId="37" fillId="0" borderId="62" xfId="97" applyNumberFormat="1" applyFont="1" applyFill="1" applyBorder="1" applyAlignment="1" applyProtection="1">
      <alignment horizontal="center" vertical="center"/>
      <protection locked="0"/>
    </xf>
    <xf numFmtId="164" fontId="37" fillId="0" borderId="50" xfId="97" applyNumberFormat="1" applyFont="1" applyFill="1" applyBorder="1" applyAlignment="1" applyProtection="1">
      <alignment horizontal="center" vertical="center"/>
      <protection locked="0"/>
    </xf>
    <xf numFmtId="164" fontId="37" fillId="0" borderId="51" xfId="97" applyNumberFormat="1" applyFont="1" applyFill="1" applyBorder="1" applyAlignment="1" applyProtection="1">
      <alignment horizontal="center"/>
      <protection locked="0"/>
    </xf>
    <xf numFmtId="164" fontId="37" fillId="0" borderId="50" xfId="97" applyNumberFormat="1" applyFont="1" applyFill="1" applyBorder="1" applyAlignment="1" applyProtection="1">
      <alignment horizontal="center"/>
      <protection locked="0"/>
    </xf>
    <xf numFmtId="164" fontId="37" fillId="0" borderId="64" xfId="97" applyNumberFormat="1" applyFont="1" applyFill="1" applyBorder="1" applyAlignment="1" applyProtection="1">
      <alignment horizontal="center"/>
      <protection locked="0"/>
    </xf>
    <xf numFmtId="0" fontId="37" fillId="0" borderId="65" xfId="93" applyFont="1" applyFill="1" applyBorder="1" applyAlignment="1">
      <alignment vertical="top" wrapText="1"/>
      <protection/>
    </xf>
    <xf numFmtId="1" fontId="37" fillId="0" borderId="66" xfId="93" applyNumberFormat="1" applyFont="1" applyFill="1" applyBorder="1" applyAlignment="1">
      <alignment horizontal="center"/>
      <protection/>
    </xf>
    <xf numFmtId="1" fontId="37" fillId="0" borderId="51" xfId="93" applyNumberFormat="1" applyFont="1" applyFill="1" applyBorder="1" applyAlignment="1">
      <alignment horizontal="center"/>
      <protection/>
    </xf>
    <xf numFmtId="164" fontId="37" fillId="0" borderId="51" xfId="97" applyNumberFormat="1" applyFont="1" applyFill="1" applyBorder="1" applyAlignment="1" applyProtection="1">
      <alignment horizontal="center" vertical="center"/>
      <protection locked="0"/>
    </xf>
    <xf numFmtId="164" fontId="37" fillId="0" borderId="67" xfId="97" applyNumberFormat="1" applyFont="1" applyFill="1" applyBorder="1" applyAlignment="1" applyProtection="1">
      <alignment horizontal="center"/>
      <protection locked="0"/>
    </xf>
    <xf numFmtId="164" fontId="37" fillId="0" borderId="68" xfId="97" applyNumberFormat="1" applyFont="1" applyFill="1" applyBorder="1" applyAlignment="1" applyProtection="1">
      <alignment horizontal="center"/>
      <protection locked="0"/>
    </xf>
    <xf numFmtId="164" fontId="37" fillId="0" borderId="69" xfId="97" applyNumberFormat="1" applyFont="1" applyFill="1" applyBorder="1" applyAlignment="1" applyProtection="1">
      <alignment horizontal="center"/>
      <protection locked="0"/>
    </xf>
    <xf numFmtId="164" fontId="37" fillId="0" borderId="70" xfId="97" applyNumberFormat="1" applyFont="1" applyFill="1" applyBorder="1" applyAlignment="1" applyProtection="1">
      <alignment horizontal="center"/>
      <protection locked="0"/>
    </xf>
    <xf numFmtId="164" fontId="37" fillId="0" borderId="71" xfId="97" applyNumberFormat="1" applyFont="1" applyFill="1" applyBorder="1" applyAlignment="1" applyProtection="1">
      <alignment horizontal="center"/>
      <protection locked="0"/>
    </xf>
    <xf numFmtId="164" fontId="37" fillId="0" borderId="72" xfId="97" applyNumberFormat="1" applyFont="1" applyFill="1" applyBorder="1" applyAlignment="1" applyProtection="1">
      <alignment horizontal="center"/>
      <protection locked="0"/>
    </xf>
    <xf numFmtId="164" fontId="37" fillId="0" borderId="32" xfId="97" applyNumberFormat="1" applyFont="1" applyFill="1" applyBorder="1" applyAlignment="1" applyProtection="1">
      <alignment horizontal="center"/>
      <protection locked="0"/>
    </xf>
    <xf numFmtId="0" fontId="37" fillId="0" borderId="73" xfId="93" applyFont="1" applyFill="1" applyBorder="1" applyAlignment="1">
      <alignment vertical="top" wrapText="1"/>
      <protection/>
    </xf>
    <xf numFmtId="0" fontId="37" fillId="0" borderId="74" xfId="93" applyFont="1" applyFill="1" applyBorder="1" applyAlignment="1">
      <alignment horizontal="center"/>
      <protection/>
    </xf>
    <xf numFmtId="0" fontId="37" fillId="0" borderId="55" xfId="93" applyFont="1" applyFill="1" applyBorder="1" applyAlignment="1">
      <alignment horizontal="center"/>
      <protection/>
    </xf>
    <xf numFmtId="164" fontId="37" fillId="0" borderId="74" xfId="93" applyNumberFormat="1" applyFont="1" applyFill="1" applyBorder="1" applyAlignment="1">
      <alignment horizontal="center"/>
      <protection/>
    </xf>
    <xf numFmtId="164" fontId="37" fillId="0" borderId="55" xfId="93" applyNumberFormat="1" applyFont="1" applyFill="1" applyBorder="1" applyAlignment="1">
      <alignment horizontal="center"/>
      <protection/>
    </xf>
    <xf numFmtId="164" fontId="37" fillId="0" borderId="73" xfId="93" applyNumberFormat="1" applyFont="1" applyFill="1" applyBorder="1" applyAlignment="1">
      <alignment horizontal="center"/>
      <protection/>
    </xf>
    <xf numFmtId="164" fontId="37" fillId="0" borderId="74" xfId="97" applyNumberFormat="1" applyFont="1" applyFill="1" applyBorder="1" applyAlignment="1" applyProtection="1">
      <alignment horizontal="center" vertical="center"/>
      <protection locked="0"/>
    </xf>
    <xf numFmtId="164" fontId="37" fillId="0" borderId="55" xfId="97" applyNumberFormat="1" applyFont="1" applyFill="1" applyBorder="1" applyAlignment="1" applyProtection="1">
      <alignment horizontal="center" vertical="center"/>
      <protection locked="0"/>
    </xf>
    <xf numFmtId="164" fontId="37" fillId="0" borderId="74" xfId="97" applyNumberFormat="1" applyFont="1" applyFill="1" applyBorder="1" applyAlignment="1" applyProtection="1">
      <alignment horizontal="center"/>
      <protection/>
    </xf>
    <xf numFmtId="164" fontId="37" fillId="0" borderId="55" xfId="97" applyNumberFormat="1" applyFont="1" applyFill="1" applyBorder="1" applyAlignment="1" applyProtection="1">
      <alignment horizontal="center"/>
      <protection/>
    </xf>
    <xf numFmtId="164" fontId="37" fillId="0" borderId="75" xfId="97" applyNumberFormat="1" applyFont="1" applyFill="1" applyBorder="1" applyAlignment="1" applyProtection="1">
      <alignment horizontal="center"/>
      <protection locked="0"/>
    </xf>
    <xf numFmtId="164" fontId="37" fillId="0" borderId="55" xfId="97" applyNumberFormat="1" applyFont="1" applyFill="1" applyBorder="1" applyAlignment="1" applyProtection="1">
      <alignment horizontal="center"/>
      <protection locked="0"/>
    </xf>
    <xf numFmtId="0" fontId="38" fillId="0" borderId="76" xfId="93" applyFont="1" applyFill="1" applyBorder="1" applyAlignment="1">
      <alignment horizontal="center" vertical="top" wrapText="1"/>
      <protection/>
    </xf>
    <xf numFmtId="1" fontId="38" fillId="0" borderId="56" xfId="93" applyNumberFormat="1" applyFont="1" applyFill="1" applyBorder="1" applyAlignment="1">
      <alignment horizontal="center"/>
      <protection/>
    </xf>
    <xf numFmtId="1" fontId="38" fillId="0" borderId="58" xfId="93" applyNumberFormat="1" applyFont="1" applyFill="1" applyBorder="1" applyAlignment="1">
      <alignment horizontal="center"/>
      <protection/>
    </xf>
    <xf numFmtId="164" fontId="38" fillId="0" borderId="56" xfId="93" applyNumberFormat="1" applyFont="1" applyFill="1" applyBorder="1" applyAlignment="1">
      <alignment horizontal="center"/>
      <protection/>
    </xf>
    <xf numFmtId="164" fontId="38" fillId="0" borderId="58" xfId="93" applyNumberFormat="1" applyFont="1" applyFill="1" applyBorder="1" applyAlignment="1">
      <alignment horizontal="center"/>
      <protection/>
    </xf>
    <xf numFmtId="164" fontId="38" fillId="0" borderId="77" xfId="93" applyNumberFormat="1" applyFont="1" applyFill="1" applyBorder="1" applyAlignment="1">
      <alignment horizontal="center"/>
      <protection/>
    </xf>
    <xf numFmtId="164" fontId="38" fillId="0" borderId="56" xfId="97" applyNumberFormat="1" applyFont="1" applyFill="1" applyBorder="1" applyAlignment="1" applyProtection="1">
      <alignment horizontal="center" vertical="center"/>
      <protection locked="0"/>
    </xf>
    <xf numFmtId="164" fontId="38" fillId="0" borderId="58" xfId="97" applyNumberFormat="1" applyFont="1" applyFill="1" applyBorder="1" applyAlignment="1" applyProtection="1">
      <alignment horizontal="center" vertical="center"/>
      <protection locked="0"/>
    </xf>
    <xf numFmtId="164" fontId="38" fillId="0" borderId="78" xfId="93" applyNumberFormat="1" applyFont="1" applyFill="1" applyBorder="1" applyAlignment="1">
      <alignment horizontal="center"/>
      <protection/>
    </xf>
    <xf numFmtId="0" fontId="24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  <xf numFmtId="1" fontId="33" fillId="0" borderId="10" xfId="0" applyNumberFormat="1" applyFont="1" applyBorder="1" applyAlignment="1">
      <alignment horizontal="center" vertical="center" wrapText="1"/>
    </xf>
    <xf numFmtId="164" fontId="33" fillId="0" borderId="10" xfId="0" applyNumberFormat="1" applyFont="1" applyBorder="1" applyAlignment="1">
      <alignment horizontal="center" vertical="center" wrapText="1"/>
    </xf>
    <xf numFmtId="164" fontId="33" fillId="0" borderId="11" xfId="0" applyNumberFormat="1" applyFont="1" applyBorder="1" applyAlignment="1">
      <alignment horizontal="center" vertical="center" wrapText="1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/>
    </xf>
    <xf numFmtId="0" fontId="20" fillId="0" borderId="79" xfId="96" applyFont="1" applyFill="1" applyBorder="1">
      <alignment/>
      <protection/>
    </xf>
    <xf numFmtId="0" fontId="37" fillId="0" borderId="80" xfId="93" applyFont="1" applyFill="1" applyBorder="1" applyAlignment="1">
      <alignment vertical="top" wrapText="1"/>
      <protection/>
    </xf>
    <xf numFmtId="0" fontId="25" fillId="0" borderId="12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 applyProtection="1">
      <alignment horizontal="center" vertical="center" wrapText="1"/>
      <protection locked="0"/>
    </xf>
    <xf numFmtId="0" fontId="23" fillId="0" borderId="81" xfId="95" applyFont="1" applyBorder="1" applyAlignment="1" applyProtection="1">
      <alignment horizontal="center" vertical="center" wrapText="1"/>
      <protection locked="0"/>
    </xf>
    <xf numFmtId="0" fontId="23" fillId="0" borderId="82" xfId="95" applyFont="1" applyBorder="1" applyAlignment="1" applyProtection="1">
      <alignment horizontal="center" vertical="center" wrapText="1"/>
      <protection locked="0"/>
    </xf>
    <xf numFmtId="14" fontId="23" fillId="0" borderId="83" xfId="0" applyNumberFormat="1" applyFont="1" applyBorder="1" applyAlignment="1" applyProtection="1">
      <alignment horizontal="center" wrapText="1"/>
      <protection locked="0"/>
    </xf>
    <xf numFmtId="0" fontId="0" fillId="0" borderId="83" xfId="0" applyBorder="1" applyAlignment="1">
      <alignment wrapText="1"/>
    </xf>
    <xf numFmtId="0" fontId="23" fillId="0" borderId="10" xfId="95" applyFont="1" applyBorder="1" applyAlignment="1" applyProtection="1">
      <alignment horizontal="center" vertical="center" wrapText="1"/>
      <protection locked="0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0" borderId="11" xfId="0" applyFont="1" applyBorder="1" applyAlignment="1" applyProtection="1">
      <alignment horizontal="center" vertical="center" wrapText="1"/>
      <protection locked="0"/>
    </xf>
    <xf numFmtId="14" fontId="30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5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3" fillId="0" borderId="84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4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/>
    </xf>
    <xf numFmtId="0" fontId="34" fillId="0" borderId="0" xfId="0" applyFont="1" applyAlignment="1">
      <alignment/>
    </xf>
    <xf numFmtId="0" fontId="23" fillId="0" borderId="85" xfId="0" applyFont="1" applyFill="1" applyBorder="1" applyAlignment="1">
      <alignment horizontal="center" vertical="center" wrapText="1"/>
    </xf>
    <xf numFmtId="0" fontId="23" fillId="0" borderId="76" xfId="0" applyFont="1" applyFill="1" applyBorder="1" applyAlignment="1" applyProtection="1">
      <alignment horizontal="center" vertical="center" wrapText="1"/>
      <protection locked="0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0" fontId="19" fillId="0" borderId="86" xfId="96" applyFont="1" applyFill="1" applyBorder="1" applyAlignment="1">
      <alignment horizontal="center" vertical="center" wrapText="1"/>
      <protection/>
    </xf>
    <xf numFmtId="0" fontId="19" fillId="0" borderId="87" xfId="96" applyFont="1" applyFill="1" applyBorder="1" applyAlignment="1">
      <alignment horizontal="center" vertical="center" wrapText="1"/>
      <protection/>
    </xf>
    <xf numFmtId="0" fontId="19" fillId="0" borderId="18" xfId="96" applyFont="1" applyFill="1" applyBorder="1" applyAlignment="1">
      <alignment horizontal="center" vertical="center" wrapText="1"/>
      <protection/>
    </xf>
    <xf numFmtId="0" fontId="19" fillId="0" borderId="18" xfId="96" applyFont="1" applyFill="1" applyBorder="1" applyAlignment="1">
      <alignment horizontal="center" vertical="center"/>
      <protection/>
    </xf>
    <xf numFmtId="0" fontId="19" fillId="0" borderId="15" xfId="96" applyFont="1" applyFill="1" applyBorder="1" applyAlignment="1">
      <alignment horizontal="center" vertical="center"/>
      <protection/>
    </xf>
    <xf numFmtId="0" fontId="19" fillId="0" borderId="71" xfId="96" applyFont="1" applyFill="1" applyBorder="1" applyAlignment="1">
      <alignment horizontal="center" vertical="center"/>
      <protection/>
    </xf>
    <xf numFmtId="0" fontId="19" fillId="0" borderId="70" xfId="96" applyFont="1" applyFill="1" applyBorder="1" applyAlignment="1">
      <alignment horizontal="center" vertical="center"/>
      <protection/>
    </xf>
    <xf numFmtId="14" fontId="19" fillId="0" borderId="88" xfId="0" applyNumberFormat="1" applyFont="1" applyFill="1" applyBorder="1" applyAlignment="1">
      <alignment horizontal="center"/>
    </xf>
    <xf numFmtId="0" fontId="19" fillId="0" borderId="88" xfId="0" applyFont="1" applyFill="1" applyBorder="1" applyAlignment="1">
      <alignment horizontal="center"/>
    </xf>
    <xf numFmtId="0" fontId="19" fillId="0" borderId="0" xfId="99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19" fillId="0" borderId="0" xfId="99" applyNumberFormat="1" applyFont="1" applyFill="1" applyBorder="1" applyAlignment="1" applyProtection="1">
      <alignment horizontal="center" vertical="center"/>
      <protection/>
    </xf>
    <xf numFmtId="0" fontId="37" fillId="0" borderId="89" xfId="97" applyFont="1" applyFill="1" applyBorder="1" applyAlignment="1" applyProtection="1">
      <alignment horizontal="center" vertical="center" wrapText="1"/>
      <protection locked="0"/>
    </xf>
    <xf numFmtId="0" fontId="37" fillId="0" borderId="90" xfId="97" applyFont="1" applyFill="1" applyBorder="1" applyAlignment="1" applyProtection="1">
      <alignment horizontal="center" vertical="center" wrapText="1"/>
      <protection locked="0"/>
    </xf>
    <xf numFmtId="0" fontId="37" fillId="0" borderId="91" xfId="97" applyFont="1" applyFill="1" applyBorder="1" applyAlignment="1" applyProtection="1">
      <alignment horizontal="center" vertical="center" wrapText="1"/>
      <protection locked="0"/>
    </xf>
    <xf numFmtId="0" fontId="37" fillId="0" borderId="92" xfId="97" applyFont="1" applyFill="1" applyBorder="1" applyAlignment="1" applyProtection="1">
      <alignment horizontal="center"/>
      <protection locked="0"/>
    </xf>
    <xf numFmtId="0" fontId="37" fillId="0" borderId="93" xfId="97" applyFont="1" applyFill="1" applyBorder="1" applyAlignment="1" applyProtection="1">
      <alignment horizontal="center"/>
      <protection locked="0"/>
    </xf>
    <xf numFmtId="0" fontId="37" fillId="0" borderId="94" xfId="97" applyFont="1" applyFill="1" applyBorder="1" applyAlignment="1" applyProtection="1">
      <alignment horizontal="center"/>
      <protection locked="0"/>
    </xf>
    <xf numFmtId="0" fontId="37" fillId="0" borderId="95" xfId="93" applyFont="1" applyFill="1" applyBorder="1" applyAlignment="1">
      <alignment horizontal="center" vertical="center"/>
      <protection/>
    </xf>
    <xf numFmtId="0" fontId="37" fillId="0" borderId="93" xfId="93" applyFont="1" applyFill="1" applyBorder="1" applyAlignment="1">
      <alignment horizontal="center" vertical="center"/>
      <protection/>
    </xf>
    <xf numFmtId="0" fontId="37" fillId="0" borderId="96" xfId="93" applyFont="1" applyFill="1" applyBorder="1" applyAlignment="1">
      <alignment horizontal="center" vertical="center"/>
      <protection/>
    </xf>
    <xf numFmtId="0" fontId="37" fillId="0" borderId="75" xfId="93" applyFont="1" applyFill="1" applyBorder="1" applyAlignment="1">
      <alignment horizontal="center" vertical="center"/>
      <protection/>
    </xf>
    <xf numFmtId="0" fontId="37" fillId="0" borderId="54" xfId="93" applyFont="1" applyFill="1" applyBorder="1" applyAlignment="1">
      <alignment horizontal="center" vertical="center"/>
      <protection/>
    </xf>
    <xf numFmtId="0" fontId="37" fillId="0" borderId="73" xfId="93" applyFont="1" applyFill="1" applyBorder="1" applyAlignment="1">
      <alignment horizontal="center" vertical="center"/>
      <protection/>
    </xf>
    <xf numFmtId="0" fontId="37" fillId="0" borderId="56" xfId="98" applyFont="1" applyFill="1" applyBorder="1" applyAlignment="1" applyProtection="1">
      <alignment horizontal="left" vertical="center"/>
      <protection locked="0"/>
    </xf>
    <xf numFmtId="0" fontId="37" fillId="0" borderId="58" xfId="98" applyFont="1" applyFill="1" applyBorder="1" applyAlignment="1" applyProtection="1">
      <alignment horizontal="left" vertical="center"/>
      <protection locked="0"/>
    </xf>
    <xf numFmtId="0" fontId="37" fillId="0" borderId="56" xfId="97" applyFont="1" applyFill="1" applyBorder="1" applyAlignment="1" applyProtection="1">
      <alignment horizontal="center"/>
      <protection locked="0"/>
    </xf>
    <xf numFmtId="0" fontId="37" fillId="0" borderId="57" xfId="97" applyFont="1" applyFill="1" applyBorder="1" applyAlignment="1" applyProtection="1">
      <alignment horizontal="center"/>
      <protection locked="0"/>
    </xf>
    <xf numFmtId="0" fontId="37" fillId="0" borderId="58" xfId="97" applyFont="1" applyFill="1" applyBorder="1" applyAlignment="1" applyProtection="1">
      <alignment horizontal="center"/>
      <protection locked="0"/>
    </xf>
    <xf numFmtId="0" fontId="37" fillId="0" borderId="60" xfId="97" applyFont="1" applyFill="1" applyBorder="1" applyAlignment="1" applyProtection="1">
      <alignment horizontal="center" vertical="center" wrapText="1"/>
      <protection locked="0"/>
    </xf>
    <xf numFmtId="0" fontId="37" fillId="0" borderId="10" xfId="97" applyFont="1" applyFill="1" applyBorder="1" applyAlignment="1" applyProtection="1">
      <alignment horizontal="center"/>
      <protection locked="0"/>
    </xf>
    <xf numFmtId="0" fontId="37" fillId="0" borderId="51" xfId="97" applyFont="1" applyFill="1" applyBorder="1" applyAlignment="1" applyProtection="1">
      <alignment horizontal="center"/>
      <protection locked="0"/>
    </xf>
    <xf numFmtId="0" fontId="37" fillId="0" borderId="92" xfId="98" applyFont="1" applyFill="1" applyBorder="1" applyAlignment="1" applyProtection="1">
      <alignment horizontal="center"/>
      <protection locked="0"/>
    </xf>
    <xf numFmtId="0" fontId="37" fillId="0" borderId="93" xfId="98" applyFont="1" applyFill="1" applyBorder="1" applyAlignment="1" applyProtection="1">
      <alignment horizontal="center"/>
      <protection locked="0"/>
    </xf>
    <xf numFmtId="0" fontId="37" fillId="0" borderId="94" xfId="98" applyFont="1" applyFill="1" applyBorder="1" applyAlignment="1" applyProtection="1">
      <alignment horizontal="center"/>
      <protection locked="0"/>
    </xf>
    <xf numFmtId="0" fontId="37" fillId="0" borderId="54" xfId="97" applyFont="1" applyFill="1" applyBorder="1" applyAlignment="1" applyProtection="1">
      <alignment horizontal="center"/>
      <protection locked="0"/>
    </xf>
    <xf numFmtId="0" fontId="37" fillId="0" borderId="55" xfId="97" applyFont="1" applyFill="1" applyBorder="1" applyAlignment="1" applyProtection="1">
      <alignment horizontal="center"/>
      <protection locked="0"/>
    </xf>
    <xf numFmtId="0" fontId="37" fillId="0" borderId="97" xfId="97" applyFont="1" applyFill="1" applyBorder="1" applyAlignment="1" applyProtection="1">
      <alignment horizontal="center"/>
      <protection locked="0"/>
    </xf>
    <xf numFmtId="0" fontId="37" fillId="0" borderId="98" xfId="97" applyFont="1" applyFill="1" applyBorder="1" applyAlignment="1" applyProtection="1">
      <alignment horizontal="center"/>
      <protection locked="0"/>
    </xf>
    <xf numFmtId="0" fontId="37" fillId="0" borderId="97" xfId="93" applyFont="1" applyFill="1" applyBorder="1" applyAlignment="1">
      <alignment horizontal="center"/>
      <protection/>
    </xf>
    <xf numFmtId="0" fontId="37" fillId="0" borderId="98" xfId="93" applyFont="1" applyFill="1" applyBorder="1" applyAlignment="1">
      <alignment horizontal="center"/>
      <protection/>
    </xf>
    <xf numFmtId="0" fontId="37" fillId="0" borderId="99" xfId="93" applyFont="1" applyFill="1" applyBorder="1" applyAlignment="1">
      <alignment horizontal="center"/>
      <protection/>
    </xf>
    <xf numFmtId="0" fontId="37" fillId="0" borderId="74" xfId="97" applyFont="1" applyFill="1" applyBorder="1" applyAlignment="1" applyProtection="1">
      <alignment horizontal="center" vertical="center"/>
      <protection locked="0"/>
    </xf>
    <xf numFmtId="0" fontId="37" fillId="0" borderId="55" xfId="97" applyFont="1" applyFill="1" applyBorder="1" applyAlignment="1" applyProtection="1">
      <alignment horizontal="center" vertical="center"/>
      <protection locked="0"/>
    </xf>
    <xf numFmtId="0" fontId="37" fillId="0" borderId="54" xfId="97" applyFont="1" applyFill="1" applyBorder="1" applyAlignment="1" applyProtection="1">
      <alignment horizontal="center" vertical="center"/>
      <protection locked="0"/>
    </xf>
  </cellXfs>
  <cellStyles count="96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5_Сводка на 17.04.2015" xfId="93"/>
    <cellStyle name="Обычный 6" xfId="94"/>
    <cellStyle name="Обычный_Лист1" xfId="95"/>
    <cellStyle name="Обычный_Лист1_Корма" xfId="96"/>
    <cellStyle name="Обычный_Общая сводка" xfId="97"/>
    <cellStyle name="Обычный_Сводка" xfId="98"/>
    <cellStyle name="Обычный_Сводка11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7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D21" sqref="D21"/>
    </sheetView>
  </sheetViews>
  <sheetFormatPr defaultColWidth="9.00390625" defaultRowHeight="12.75"/>
  <cols>
    <col min="1" max="1" width="25.25390625" style="0" customWidth="1"/>
    <col min="2" max="2" width="11.875" style="0" customWidth="1"/>
    <col min="3" max="3" width="19.75390625" style="0" customWidth="1"/>
    <col min="4" max="4" width="21.125" style="0" customWidth="1"/>
    <col min="5" max="5" width="11.875" style="0" customWidth="1"/>
    <col min="6" max="6" width="21.125" style="0" customWidth="1"/>
    <col min="7" max="7" width="19.375" style="0" customWidth="1"/>
    <col min="8" max="8" width="7.875" style="0" hidden="1" customWidth="1"/>
    <col min="9" max="12" width="3.875" style="0" hidden="1" customWidth="1"/>
    <col min="13" max="13" width="6.75390625" style="0" hidden="1" customWidth="1"/>
    <col min="14" max="16" width="3.875" style="0" hidden="1" customWidth="1"/>
    <col min="17" max="17" width="5.625" style="0" hidden="1" customWidth="1"/>
    <col min="18" max="19" width="3.875" style="0" hidden="1" customWidth="1"/>
    <col min="20" max="20" width="6.875" style="0" hidden="1" customWidth="1"/>
    <col min="21" max="21" width="0.12890625" style="0" hidden="1" customWidth="1"/>
    <col min="22" max="24" width="3.875" style="0" hidden="1" customWidth="1"/>
    <col min="25" max="25" width="4.375" style="0" hidden="1" customWidth="1"/>
    <col min="26" max="27" width="3.875" style="0" hidden="1" customWidth="1"/>
    <col min="28" max="28" width="9.25390625" style="0" hidden="1" customWidth="1"/>
    <col min="29" max="29" width="6.125" style="0" hidden="1" customWidth="1"/>
    <col min="30" max="31" width="3.875" style="0" hidden="1" customWidth="1"/>
    <col min="32" max="32" width="9.25390625" style="0" hidden="1" customWidth="1"/>
    <col min="33" max="33" width="5.625" style="0" hidden="1" customWidth="1"/>
    <col min="34" max="40" width="3.875" style="0" hidden="1" customWidth="1"/>
    <col min="41" max="41" width="6.75390625" style="0" hidden="1" customWidth="1"/>
    <col min="42" max="44" width="3.875" style="0" hidden="1" customWidth="1"/>
    <col min="45" max="45" width="0.12890625" style="0" hidden="1" customWidth="1"/>
    <col min="46" max="47" width="3.875" style="0" hidden="1" customWidth="1"/>
    <col min="48" max="48" width="9.25390625" style="0" hidden="1" customWidth="1"/>
    <col min="49" max="50" width="0.12890625" style="0" hidden="1" customWidth="1"/>
    <col min="51" max="51" width="3.875" style="0" hidden="1" customWidth="1"/>
    <col min="52" max="52" width="0.2421875" style="0" hidden="1" customWidth="1"/>
    <col min="53" max="53" width="0.2421875" style="0" customWidth="1"/>
  </cols>
  <sheetData>
    <row r="1" spans="1:53" ht="30" customHeight="1">
      <c r="A1" s="224" t="s">
        <v>46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5"/>
      <c r="AO1" s="225"/>
      <c r="AP1" s="225"/>
      <c r="AQ1" s="225"/>
      <c r="AR1" s="225"/>
      <c r="AS1" s="225"/>
      <c r="AT1" s="225"/>
      <c r="AU1" s="225"/>
      <c r="AV1" s="225"/>
      <c r="AW1" s="225"/>
      <c r="AX1" s="225"/>
      <c r="AY1" s="225"/>
      <c r="AZ1" s="225"/>
      <c r="BA1" s="225"/>
    </row>
    <row r="2" spans="1:53" ht="22.5">
      <c r="A2" s="2"/>
      <c r="B2" s="2"/>
      <c r="C2" s="2"/>
      <c r="D2" s="2"/>
      <c r="E2" s="4"/>
      <c r="F2" s="4"/>
      <c r="G2" s="71">
        <v>43297</v>
      </c>
      <c r="H2" s="2"/>
      <c r="I2" s="2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4"/>
      <c r="AF2" s="2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5"/>
      <c r="AX2" s="1"/>
      <c r="AY2" s="1"/>
      <c r="AZ2" s="233"/>
      <c r="BA2" s="234"/>
    </row>
    <row r="3" spans="1:53" ht="18.75">
      <c r="A3" s="235" t="s">
        <v>16</v>
      </c>
      <c r="B3" s="231" t="s">
        <v>45</v>
      </c>
      <c r="C3" s="236" t="s">
        <v>25</v>
      </c>
      <c r="D3" s="236"/>
      <c r="E3" s="236"/>
      <c r="F3" s="236"/>
      <c r="G3" s="237"/>
      <c r="H3" s="228" t="s">
        <v>26</v>
      </c>
      <c r="I3" s="229"/>
      <c r="J3" s="229"/>
      <c r="K3" s="229"/>
      <c r="L3" s="230"/>
      <c r="M3" s="228" t="s">
        <v>27</v>
      </c>
      <c r="N3" s="229"/>
      <c r="O3" s="229"/>
      <c r="P3" s="230"/>
      <c r="Q3" s="228" t="s">
        <v>28</v>
      </c>
      <c r="R3" s="229"/>
      <c r="S3" s="229"/>
      <c r="T3" s="230"/>
      <c r="U3" s="228" t="s">
        <v>29</v>
      </c>
      <c r="V3" s="229"/>
      <c r="W3" s="229"/>
      <c r="X3" s="230"/>
      <c r="Y3" s="228" t="s">
        <v>30</v>
      </c>
      <c r="Z3" s="229"/>
      <c r="AA3" s="229"/>
      <c r="AB3" s="230"/>
      <c r="AC3" s="228" t="s">
        <v>31</v>
      </c>
      <c r="AD3" s="229"/>
      <c r="AE3" s="229"/>
      <c r="AF3" s="230"/>
      <c r="AG3" s="228" t="s">
        <v>44</v>
      </c>
      <c r="AH3" s="229"/>
      <c r="AI3" s="229"/>
      <c r="AJ3" s="230"/>
      <c r="AK3" s="228" t="s">
        <v>32</v>
      </c>
      <c r="AL3" s="229"/>
      <c r="AM3" s="229"/>
      <c r="AN3" s="230"/>
      <c r="AO3" s="228" t="s">
        <v>33</v>
      </c>
      <c r="AP3" s="229"/>
      <c r="AQ3" s="229"/>
      <c r="AR3" s="230"/>
      <c r="AS3" s="228" t="s">
        <v>34</v>
      </c>
      <c r="AT3" s="229"/>
      <c r="AU3" s="229"/>
      <c r="AV3" s="230"/>
      <c r="AW3" s="228" t="s">
        <v>35</v>
      </c>
      <c r="AX3" s="229"/>
      <c r="AY3" s="229"/>
      <c r="AZ3" s="229"/>
      <c r="BA3" s="229"/>
    </row>
    <row r="4" spans="1:53" ht="45.75" customHeight="1">
      <c r="A4" s="235"/>
      <c r="B4" s="232"/>
      <c r="C4" s="47" t="s">
        <v>36</v>
      </c>
      <c r="D4" s="47" t="s">
        <v>37</v>
      </c>
      <c r="E4" s="47" t="s">
        <v>0</v>
      </c>
      <c r="F4" s="47" t="s">
        <v>38</v>
      </c>
      <c r="G4" s="48" t="s">
        <v>39</v>
      </c>
      <c r="H4" s="8" t="s">
        <v>36</v>
      </c>
      <c r="I4" s="6" t="s">
        <v>40</v>
      </c>
      <c r="J4" s="9" t="s">
        <v>0</v>
      </c>
      <c r="K4" s="6" t="s">
        <v>41</v>
      </c>
      <c r="L4" s="7" t="s">
        <v>39</v>
      </c>
      <c r="M4" s="8" t="s">
        <v>36</v>
      </c>
      <c r="N4" s="6" t="s">
        <v>40</v>
      </c>
      <c r="O4" s="6" t="s">
        <v>41</v>
      </c>
      <c r="P4" s="7" t="s">
        <v>39</v>
      </c>
      <c r="Q4" s="8" t="s">
        <v>36</v>
      </c>
      <c r="R4" s="6" t="s">
        <v>40</v>
      </c>
      <c r="S4" s="6" t="s">
        <v>41</v>
      </c>
      <c r="T4" s="7" t="s">
        <v>42</v>
      </c>
      <c r="U4" s="8" t="s">
        <v>36</v>
      </c>
      <c r="V4" s="6" t="s">
        <v>40</v>
      </c>
      <c r="W4" s="6" t="s">
        <v>41</v>
      </c>
      <c r="X4" s="7" t="s">
        <v>39</v>
      </c>
      <c r="Y4" s="8" t="s">
        <v>43</v>
      </c>
      <c r="Z4" s="6" t="s">
        <v>40</v>
      </c>
      <c r="AA4" s="6" t="s">
        <v>41</v>
      </c>
      <c r="AB4" s="7" t="s">
        <v>39</v>
      </c>
      <c r="AC4" s="8" t="s">
        <v>43</v>
      </c>
      <c r="AD4" s="6" t="s">
        <v>40</v>
      </c>
      <c r="AE4" s="6" t="s">
        <v>41</v>
      </c>
      <c r="AF4" s="7" t="s">
        <v>39</v>
      </c>
      <c r="AG4" s="8" t="s">
        <v>36</v>
      </c>
      <c r="AH4" s="6" t="s">
        <v>40</v>
      </c>
      <c r="AI4" s="6" t="s">
        <v>41</v>
      </c>
      <c r="AJ4" s="7" t="s">
        <v>39</v>
      </c>
      <c r="AK4" s="8" t="s">
        <v>36</v>
      </c>
      <c r="AL4" s="6" t="s">
        <v>40</v>
      </c>
      <c r="AM4" s="6" t="s">
        <v>41</v>
      </c>
      <c r="AN4" s="7" t="s">
        <v>39</v>
      </c>
      <c r="AO4" s="8" t="s">
        <v>43</v>
      </c>
      <c r="AP4" s="6" t="s">
        <v>40</v>
      </c>
      <c r="AQ4" s="6" t="s">
        <v>41</v>
      </c>
      <c r="AR4" s="7" t="s">
        <v>39</v>
      </c>
      <c r="AS4" s="8" t="s">
        <v>43</v>
      </c>
      <c r="AT4" s="6" t="s">
        <v>40</v>
      </c>
      <c r="AU4" s="6" t="s">
        <v>41</v>
      </c>
      <c r="AV4" s="7" t="s">
        <v>39</v>
      </c>
      <c r="AW4" s="8" t="s">
        <v>43</v>
      </c>
      <c r="AX4" s="6" t="s">
        <v>40</v>
      </c>
      <c r="AY4" s="6" t="s">
        <v>0</v>
      </c>
      <c r="AZ4" s="6" t="s">
        <v>41</v>
      </c>
      <c r="BA4" s="46" t="s">
        <v>39</v>
      </c>
    </row>
    <row r="5" spans="1:53" ht="21" customHeight="1">
      <c r="A5" s="49" t="s">
        <v>1</v>
      </c>
      <c r="B5" s="50"/>
      <c r="C5" s="51"/>
      <c r="D5" s="52"/>
      <c r="E5" s="61"/>
      <c r="F5" s="53"/>
      <c r="G5" s="54"/>
      <c r="H5" s="12"/>
      <c r="I5" s="13"/>
      <c r="J5" s="14"/>
      <c r="K5" s="13"/>
      <c r="L5" s="15"/>
      <c r="M5" s="16"/>
      <c r="N5" s="13"/>
      <c r="O5" s="13"/>
      <c r="P5" s="15"/>
      <c r="Q5" s="16"/>
      <c r="R5" s="13"/>
      <c r="S5" s="13"/>
      <c r="T5" s="15"/>
      <c r="U5" s="16"/>
      <c r="V5" s="13"/>
      <c r="W5" s="13"/>
      <c r="X5" s="15"/>
      <c r="Y5" s="16"/>
      <c r="Z5" s="13"/>
      <c r="AA5" s="13"/>
      <c r="AB5" s="15"/>
      <c r="AC5" s="16"/>
      <c r="AD5" s="13"/>
      <c r="AE5" s="13"/>
      <c r="AF5" s="15"/>
      <c r="AG5" s="16"/>
      <c r="AH5" s="13"/>
      <c r="AI5" s="13"/>
      <c r="AJ5" s="15"/>
      <c r="AK5" s="16"/>
      <c r="AL5" s="13"/>
      <c r="AM5" s="13"/>
      <c r="AN5" s="15"/>
      <c r="AO5" s="16"/>
      <c r="AP5" s="13"/>
      <c r="AQ5" s="13"/>
      <c r="AR5" s="15"/>
      <c r="AS5" s="16"/>
      <c r="AT5" s="13"/>
      <c r="AU5" s="13"/>
      <c r="AV5" s="15"/>
      <c r="AW5" s="16"/>
      <c r="AX5" s="13"/>
      <c r="AY5" s="17"/>
      <c r="AZ5" s="13"/>
      <c r="BA5" s="13"/>
    </row>
    <row r="6" spans="1:53" ht="18.75">
      <c r="A6" s="55" t="s">
        <v>17</v>
      </c>
      <c r="B6" s="63">
        <v>100</v>
      </c>
      <c r="C6" s="57">
        <v>1245</v>
      </c>
      <c r="D6" s="58">
        <v>287</v>
      </c>
      <c r="E6" s="61">
        <f>D6/C6*100</f>
        <v>23.052208835341364</v>
      </c>
      <c r="F6" s="58">
        <v>258</v>
      </c>
      <c r="G6" s="62">
        <f>F6/D6*10</f>
        <v>8.989547038327526</v>
      </c>
      <c r="H6" s="12">
        <v>3955</v>
      </c>
      <c r="I6" s="13"/>
      <c r="J6" s="20"/>
      <c r="K6" s="13"/>
      <c r="L6" s="21">
        <f aca="true" t="shared" si="0" ref="L6:L26">IF(K6&gt;0,K6/I6*10,"")</f>
      </c>
      <c r="M6" s="22"/>
      <c r="N6" s="23"/>
      <c r="O6" s="23"/>
      <c r="P6" s="15"/>
      <c r="Q6" s="22"/>
      <c r="R6" s="23"/>
      <c r="S6" s="23"/>
      <c r="T6" s="15"/>
      <c r="U6" s="22"/>
      <c r="V6" s="23"/>
      <c r="W6" s="23"/>
      <c r="X6" s="21"/>
      <c r="Y6" s="22">
        <v>500</v>
      </c>
      <c r="Z6" s="23"/>
      <c r="AA6" s="23"/>
      <c r="AB6" s="15"/>
      <c r="AC6" s="24"/>
      <c r="AD6" s="10"/>
      <c r="AE6" s="10"/>
      <c r="AF6" s="11"/>
      <c r="AG6" s="16">
        <v>2431</v>
      </c>
      <c r="AH6" s="13"/>
      <c r="AI6" s="13"/>
      <c r="AJ6" s="15"/>
      <c r="AK6" s="16"/>
      <c r="AL6" s="13"/>
      <c r="AM6" s="13"/>
      <c r="AN6" s="15"/>
      <c r="AO6" s="16"/>
      <c r="AP6" s="13"/>
      <c r="AQ6" s="13"/>
      <c r="AR6" s="21">
        <f aca="true" t="shared" si="1" ref="AR6:AR21">IF(AQ6&gt;0,AQ6/AP6*10,"")</f>
      </c>
      <c r="AS6" s="16">
        <v>12</v>
      </c>
      <c r="AT6" s="13"/>
      <c r="AU6" s="13"/>
      <c r="AV6" s="25">
        <f aca="true" t="shared" si="2" ref="AV6:AV25">IF(AU6&gt;0,AU6/AT6*10,"")</f>
      </c>
      <c r="AW6" s="16"/>
      <c r="AX6" s="13"/>
      <c r="AY6" s="17"/>
      <c r="AZ6" s="13"/>
      <c r="BA6" s="13"/>
    </row>
    <row r="7" spans="1:53" ht="18.75">
      <c r="A7" s="55" t="s">
        <v>18</v>
      </c>
      <c r="B7" s="56"/>
      <c r="C7" s="59"/>
      <c r="D7" s="60"/>
      <c r="E7" s="61"/>
      <c r="F7" s="60"/>
      <c r="G7" s="62"/>
      <c r="H7" s="12">
        <v>4926</v>
      </c>
      <c r="I7" s="13"/>
      <c r="J7" s="20"/>
      <c r="K7" s="13"/>
      <c r="L7" s="21">
        <f t="shared" si="0"/>
      </c>
      <c r="M7" s="22"/>
      <c r="N7" s="23"/>
      <c r="O7" s="23"/>
      <c r="P7" s="15"/>
      <c r="Q7" s="22"/>
      <c r="R7" s="23"/>
      <c r="S7" s="23"/>
      <c r="T7" s="15"/>
      <c r="U7" s="22">
        <v>250</v>
      </c>
      <c r="V7" s="23"/>
      <c r="W7" s="23"/>
      <c r="X7" s="21"/>
      <c r="Y7" s="16"/>
      <c r="Z7" s="13"/>
      <c r="AA7" s="13"/>
      <c r="AB7" s="15"/>
      <c r="AC7" s="28">
        <v>770</v>
      </c>
      <c r="AD7" s="18"/>
      <c r="AE7" s="18"/>
      <c r="AF7" s="19"/>
      <c r="AG7" s="16">
        <v>380</v>
      </c>
      <c r="AH7" s="13"/>
      <c r="AI7" s="13"/>
      <c r="AJ7" s="15"/>
      <c r="AK7" s="16"/>
      <c r="AL7" s="13"/>
      <c r="AM7" s="13"/>
      <c r="AN7" s="15"/>
      <c r="AO7" s="16">
        <v>527</v>
      </c>
      <c r="AP7" s="13"/>
      <c r="AQ7" s="13"/>
      <c r="AR7" s="21">
        <f t="shared" si="1"/>
      </c>
      <c r="AS7" s="16">
        <v>101</v>
      </c>
      <c r="AT7" s="13"/>
      <c r="AU7" s="13"/>
      <c r="AV7" s="25">
        <f t="shared" si="2"/>
      </c>
      <c r="AW7" s="16">
        <v>825</v>
      </c>
      <c r="AX7" s="13">
        <v>5</v>
      </c>
      <c r="AY7" s="17">
        <f>AX7/AW7*100</f>
        <v>0.6060606060606061</v>
      </c>
      <c r="AZ7" s="13">
        <v>150</v>
      </c>
      <c r="BA7" s="26">
        <f>IF(AZ7&gt;0,AZ7/AX7*10,"")</f>
        <v>300</v>
      </c>
    </row>
    <row r="8" spans="1:53" ht="18.75">
      <c r="A8" s="55" t="s">
        <v>2</v>
      </c>
      <c r="B8" s="56"/>
      <c r="C8" s="59">
        <v>300</v>
      </c>
      <c r="D8" s="60"/>
      <c r="E8" s="61"/>
      <c r="F8" s="60"/>
      <c r="G8" s="62"/>
      <c r="H8" s="12">
        <v>1560</v>
      </c>
      <c r="I8" s="13"/>
      <c r="J8" s="20"/>
      <c r="K8" s="13"/>
      <c r="L8" s="21">
        <f t="shared" si="0"/>
      </c>
      <c r="M8" s="22"/>
      <c r="N8" s="23"/>
      <c r="O8" s="23"/>
      <c r="P8" s="15"/>
      <c r="Q8" s="22"/>
      <c r="R8" s="23"/>
      <c r="S8" s="23"/>
      <c r="T8" s="15"/>
      <c r="U8" s="22"/>
      <c r="V8" s="23"/>
      <c r="W8" s="23"/>
      <c r="X8" s="21"/>
      <c r="Y8" s="16"/>
      <c r="Z8" s="13"/>
      <c r="AA8" s="13"/>
      <c r="AB8" s="15"/>
      <c r="AC8" s="28">
        <v>412</v>
      </c>
      <c r="AD8" s="18"/>
      <c r="AE8" s="18"/>
      <c r="AF8" s="19"/>
      <c r="AG8" s="16">
        <v>264</v>
      </c>
      <c r="AH8" s="13"/>
      <c r="AI8" s="13"/>
      <c r="AJ8" s="15"/>
      <c r="AK8" s="16"/>
      <c r="AL8" s="13"/>
      <c r="AM8" s="13"/>
      <c r="AN8" s="15"/>
      <c r="AO8" s="16"/>
      <c r="AP8" s="13"/>
      <c r="AQ8" s="13"/>
      <c r="AR8" s="21">
        <f t="shared" si="1"/>
      </c>
      <c r="AS8" s="16">
        <v>0</v>
      </c>
      <c r="AT8" s="13"/>
      <c r="AU8" s="13"/>
      <c r="AV8" s="25">
        <f t="shared" si="2"/>
      </c>
      <c r="AW8" s="16">
        <v>0</v>
      </c>
      <c r="AX8" s="13"/>
      <c r="AY8" s="17"/>
      <c r="AZ8" s="13"/>
      <c r="BA8" s="13"/>
    </row>
    <row r="9" spans="1:53" ht="18.75">
      <c r="A9" s="55" t="s">
        <v>3</v>
      </c>
      <c r="B9" s="56"/>
      <c r="C9" s="59">
        <v>415</v>
      </c>
      <c r="D9" s="60"/>
      <c r="E9" s="61"/>
      <c r="F9" s="60"/>
      <c r="G9" s="62"/>
      <c r="H9" s="12">
        <v>9532</v>
      </c>
      <c r="I9" s="13"/>
      <c r="J9" s="20"/>
      <c r="K9" s="13"/>
      <c r="L9" s="21">
        <f t="shared" si="0"/>
      </c>
      <c r="M9" s="22"/>
      <c r="N9" s="23"/>
      <c r="O9" s="23"/>
      <c r="P9" s="15"/>
      <c r="Q9" s="22"/>
      <c r="R9" s="23"/>
      <c r="S9" s="23"/>
      <c r="T9" s="15"/>
      <c r="U9" s="22">
        <v>1066</v>
      </c>
      <c r="V9" s="23"/>
      <c r="W9" s="23"/>
      <c r="X9" s="21"/>
      <c r="Y9" s="16"/>
      <c r="Z9" s="13"/>
      <c r="AA9" s="13"/>
      <c r="AB9" s="15"/>
      <c r="AC9" s="28">
        <v>2170</v>
      </c>
      <c r="AD9" s="18"/>
      <c r="AE9" s="18"/>
      <c r="AF9" s="19"/>
      <c r="AG9" s="16">
        <v>1184</v>
      </c>
      <c r="AH9" s="13"/>
      <c r="AI9" s="13"/>
      <c r="AJ9" s="15"/>
      <c r="AK9" s="16"/>
      <c r="AL9" s="13"/>
      <c r="AM9" s="13"/>
      <c r="AN9" s="15"/>
      <c r="AO9" s="16"/>
      <c r="AP9" s="13"/>
      <c r="AQ9" s="13"/>
      <c r="AR9" s="21">
        <f t="shared" si="1"/>
      </c>
      <c r="AS9" s="16">
        <v>75</v>
      </c>
      <c r="AT9" s="13"/>
      <c r="AU9" s="13"/>
      <c r="AV9" s="25">
        <f t="shared" si="2"/>
      </c>
      <c r="AW9" s="16">
        <v>168</v>
      </c>
      <c r="AX9" s="13"/>
      <c r="AY9" s="17"/>
      <c r="AZ9" s="13"/>
      <c r="BA9" s="26">
        <f>IF(AZ9&gt;0,AZ9/AX9*10,"")</f>
      </c>
    </row>
    <row r="10" spans="1:53" ht="18.75">
      <c r="A10" s="55" t="s">
        <v>19</v>
      </c>
      <c r="B10" s="56"/>
      <c r="C10" s="59"/>
      <c r="D10" s="60"/>
      <c r="E10" s="61"/>
      <c r="F10" s="60"/>
      <c r="G10" s="62"/>
      <c r="H10" s="12">
        <v>9418</v>
      </c>
      <c r="I10" s="13"/>
      <c r="J10" s="20"/>
      <c r="K10" s="13"/>
      <c r="L10" s="21">
        <f t="shared" si="0"/>
      </c>
      <c r="M10" s="22"/>
      <c r="N10" s="23"/>
      <c r="O10" s="23"/>
      <c r="P10" s="15"/>
      <c r="Q10" s="22"/>
      <c r="R10" s="23"/>
      <c r="S10" s="23"/>
      <c r="T10" s="15"/>
      <c r="U10" s="22"/>
      <c r="V10" s="23"/>
      <c r="W10" s="23"/>
      <c r="X10" s="21"/>
      <c r="Y10" s="16"/>
      <c r="Z10" s="13"/>
      <c r="AA10" s="13"/>
      <c r="AB10" s="15"/>
      <c r="AC10" s="28"/>
      <c r="AD10" s="18"/>
      <c r="AE10" s="18"/>
      <c r="AF10" s="19"/>
      <c r="AG10" s="16"/>
      <c r="AH10" s="13"/>
      <c r="AI10" s="13"/>
      <c r="AJ10" s="15"/>
      <c r="AK10" s="16"/>
      <c r="AL10" s="13"/>
      <c r="AM10" s="13"/>
      <c r="AN10" s="15"/>
      <c r="AO10" s="16">
        <v>500</v>
      </c>
      <c r="AP10" s="13"/>
      <c r="AQ10" s="13"/>
      <c r="AR10" s="21">
        <f t="shared" si="1"/>
      </c>
      <c r="AS10" s="16">
        <v>16</v>
      </c>
      <c r="AT10" s="13"/>
      <c r="AU10" s="13"/>
      <c r="AV10" s="25">
        <f t="shared" si="2"/>
      </c>
      <c r="AW10" s="16">
        <v>0</v>
      </c>
      <c r="AX10" s="13"/>
      <c r="AY10" s="17"/>
      <c r="AZ10" s="13"/>
      <c r="BA10" s="13"/>
    </row>
    <row r="11" spans="1:53" ht="18.75">
      <c r="A11" s="55" t="s">
        <v>4</v>
      </c>
      <c r="B11" s="56"/>
      <c r="C11" s="59">
        <v>360</v>
      </c>
      <c r="D11" s="60"/>
      <c r="E11" s="61"/>
      <c r="F11" s="60"/>
      <c r="G11" s="62"/>
      <c r="H11" s="12">
        <v>16527</v>
      </c>
      <c r="I11" s="13"/>
      <c r="J11" s="20"/>
      <c r="K11" s="13"/>
      <c r="L11" s="21">
        <f t="shared" si="0"/>
      </c>
      <c r="M11" s="22"/>
      <c r="N11" s="23"/>
      <c r="O11" s="23"/>
      <c r="P11" s="15"/>
      <c r="Q11" s="22">
        <v>350</v>
      </c>
      <c r="R11" s="23"/>
      <c r="S11" s="23"/>
      <c r="T11" s="15"/>
      <c r="U11" s="16">
        <v>2908</v>
      </c>
      <c r="V11" s="13"/>
      <c r="W11" s="13"/>
      <c r="X11" s="21"/>
      <c r="Y11" s="16"/>
      <c r="Z11" s="13"/>
      <c r="AA11" s="13"/>
      <c r="AB11" s="15"/>
      <c r="AC11" s="28">
        <v>1370</v>
      </c>
      <c r="AD11" s="18"/>
      <c r="AE11" s="18"/>
      <c r="AF11" s="19"/>
      <c r="AG11" s="16">
        <v>50</v>
      </c>
      <c r="AH11" s="13"/>
      <c r="AI11" s="13"/>
      <c r="AJ11" s="15"/>
      <c r="AK11" s="16"/>
      <c r="AL11" s="13"/>
      <c r="AM11" s="13"/>
      <c r="AN11" s="15"/>
      <c r="AO11" s="16">
        <v>344</v>
      </c>
      <c r="AP11" s="13"/>
      <c r="AQ11" s="13"/>
      <c r="AR11" s="21">
        <f t="shared" si="1"/>
      </c>
      <c r="AS11" s="16">
        <v>20.4</v>
      </c>
      <c r="AT11" s="13"/>
      <c r="AU11" s="13"/>
      <c r="AV11" s="25">
        <f t="shared" si="2"/>
      </c>
      <c r="AW11" s="16">
        <v>24.6</v>
      </c>
      <c r="AX11" s="13"/>
      <c r="AY11" s="17"/>
      <c r="AZ11" s="13"/>
      <c r="BA11" s="13"/>
    </row>
    <row r="12" spans="1:53" ht="18.75">
      <c r="A12" s="55" t="s">
        <v>5</v>
      </c>
      <c r="B12" s="56"/>
      <c r="C12" s="59"/>
      <c r="D12" s="60"/>
      <c r="E12" s="61"/>
      <c r="F12" s="60"/>
      <c r="G12" s="62"/>
      <c r="H12" s="12">
        <v>23893</v>
      </c>
      <c r="I12" s="13"/>
      <c r="J12" s="20"/>
      <c r="K12" s="13"/>
      <c r="L12" s="21">
        <f t="shared" si="0"/>
      </c>
      <c r="M12" s="22"/>
      <c r="N12" s="23"/>
      <c r="O12" s="23"/>
      <c r="P12" s="15"/>
      <c r="Q12" s="16"/>
      <c r="R12" s="13"/>
      <c r="S12" s="13"/>
      <c r="T12" s="15"/>
      <c r="U12" s="16">
        <v>2353</v>
      </c>
      <c r="V12" s="13"/>
      <c r="W12" s="13"/>
      <c r="X12" s="21">
        <f>IF(W12&gt;0,W12/V12*10,"")</f>
      </c>
      <c r="Y12" s="16"/>
      <c r="Z12" s="13"/>
      <c r="AA12" s="13"/>
      <c r="AB12" s="15"/>
      <c r="AC12" s="28">
        <v>0</v>
      </c>
      <c r="AD12" s="18"/>
      <c r="AE12" s="18"/>
      <c r="AF12" s="19"/>
      <c r="AG12" s="16">
        <v>0</v>
      </c>
      <c r="AH12" s="13"/>
      <c r="AI12" s="13"/>
      <c r="AJ12" s="15"/>
      <c r="AK12" s="16"/>
      <c r="AL12" s="13"/>
      <c r="AM12" s="13"/>
      <c r="AN12" s="15"/>
      <c r="AO12" s="16">
        <v>2086</v>
      </c>
      <c r="AP12" s="13"/>
      <c r="AQ12" s="13"/>
      <c r="AR12" s="21">
        <f t="shared" si="1"/>
      </c>
      <c r="AS12" s="16">
        <v>141</v>
      </c>
      <c r="AT12" s="13"/>
      <c r="AU12" s="13"/>
      <c r="AV12" s="25">
        <f t="shared" si="2"/>
      </c>
      <c r="AW12" s="16">
        <v>177</v>
      </c>
      <c r="AX12" s="13"/>
      <c r="AY12" s="17"/>
      <c r="AZ12" s="13"/>
      <c r="BA12" s="26">
        <f>IF(AZ12&gt;0,AZ12/AX12*10,"")</f>
      </c>
    </row>
    <row r="13" spans="1:53" ht="18.75">
      <c r="A13" s="55" t="s">
        <v>6</v>
      </c>
      <c r="B13" s="56"/>
      <c r="C13" s="59">
        <v>130</v>
      </c>
      <c r="D13" s="60"/>
      <c r="E13" s="61"/>
      <c r="F13" s="60"/>
      <c r="G13" s="62"/>
      <c r="H13" s="12">
        <v>10375</v>
      </c>
      <c r="I13" s="13"/>
      <c r="J13" s="20"/>
      <c r="K13" s="13"/>
      <c r="L13" s="21">
        <f t="shared" si="0"/>
      </c>
      <c r="M13" s="22"/>
      <c r="N13" s="23"/>
      <c r="O13" s="23"/>
      <c r="P13" s="15"/>
      <c r="Q13" s="16"/>
      <c r="R13" s="13"/>
      <c r="S13" s="13"/>
      <c r="T13" s="15"/>
      <c r="U13" s="16">
        <v>0</v>
      </c>
      <c r="V13" s="13"/>
      <c r="W13" s="13"/>
      <c r="X13" s="21"/>
      <c r="Y13" s="16"/>
      <c r="Z13" s="13"/>
      <c r="AA13" s="13"/>
      <c r="AB13" s="15"/>
      <c r="AC13" s="28">
        <v>40</v>
      </c>
      <c r="AD13" s="18"/>
      <c r="AE13" s="18"/>
      <c r="AF13" s="19"/>
      <c r="AG13" s="16">
        <v>829</v>
      </c>
      <c r="AH13" s="13"/>
      <c r="AI13" s="13"/>
      <c r="AJ13" s="15"/>
      <c r="AK13" s="16"/>
      <c r="AL13" s="13"/>
      <c r="AM13" s="13"/>
      <c r="AN13" s="15"/>
      <c r="AO13" s="16"/>
      <c r="AP13" s="13"/>
      <c r="AQ13" s="13"/>
      <c r="AR13" s="21">
        <f t="shared" si="1"/>
      </c>
      <c r="AS13" s="16">
        <v>1</v>
      </c>
      <c r="AT13" s="13"/>
      <c r="AU13" s="13"/>
      <c r="AV13" s="25">
        <f t="shared" si="2"/>
      </c>
      <c r="AW13" s="16"/>
      <c r="AX13" s="13"/>
      <c r="AY13" s="17"/>
      <c r="AZ13" s="13"/>
      <c r="BA13" s="26">
        <f>IF(AZ13&gt;0,AZ13/AX13*10,"")</f>
      </c>
    </row>
    <row r="14" spans="1:53" ht="22.5" customHeight="1">
      <c r="A14" s="55" t="s">
        <v>7</v>
      </c>
      <c r="B14" s="56"/>
      <c r="C14" s="59"/>
      <c r="D14" s="60"/>
      <c r="E14" s="61"/>
      <c r="F14" s="60"/>
      <c r="G14" s="62"/>
      <c r="H14" s="12">
        <v>14504</v>
      </c>
      <c r="I14" s="13"/>
      <c r="J14" s="20"/>
      <c r="K14" s="13"/>
      <c r="L14" s="21">
        <f t="shared" si="0"/>
      </c>
      <c r="M14" s="22"/>
      <c r="N14" s="23"/>
      <c r="O14" s="23"/>
      <c r="P14" s="15"/>
      <c r="Q14" s="16"/>
      <c r="R14" s="13"/>
      <c r="S14" s="13"/>
      <c r="T14" s="15"/>
      <c r="U14" s="16">
        <v>676</v>
      </c>
      <c r="V14" s="13"/>
      <c r="W14" s="13"/>
      <c r="X14" s="21">
        <f>IF(W14&gt;0,W14/V14*10,"")</f>
      </c>
      <c r="Y14" s="16"/>
      <c r="Z14" s="13"/>
      <c r="AA14" s="13"/>
      <c r="AB14" s="21">
        <f>IF(AA14&gt;0,AA14/Z14*10,"")</f>
      </c>
      <c r="AC14" s="28"/>
      <c r="AD14" s="18"/>
      <c r="AE14" s="18"/>
      <c r="AF14" s="19"/>
      <c r="AG14" s="16"/>
      <c r="AH14" s="13"/>
      <c r="AI14" s="13"/>
      <c r="AJ14" s="15"/>
      <c r="AK14" s="16"/>
      <c r="AL14" s="13"/>
      <c r="AM14" s="13"/>
      <c r="AN14" s="15"/>
      <c r="AO14" s="16">
        <v>30</v>
      </c>
      <c r="AP14" s="13"/>
      <c r="AQ14" s="13"/>
      <c r="AR14" s="21">
        <f t="shared" si="1"/>
      </c>
      <c r="AS14" s="16"/>
      <c r="AT14" s="13"/>
      <c r="AU14" s="13"/>
      <c r="AV14" s="25">
        <f t="shared" si="2"/>
      </c>
      <c r="AW14" s="16"/>
      <c r="AX14" s="13"/>
      <c r="AY14" s="17"/>
      <c r="AZ14" s="13"/>
      <c r="BA14" s="13"/>
    </row>
    <row r="15" spans="1:53" ht="18.75">
      <c r="A15" s="55" t="s">
        <v>8</v>
      </c>
      <c r="B15" s="63">
        <v>45</v>
      </c>
      <c r="C15" s="59">
        <v>1209</v>
      </c>
      <c r="D15" s="64">
        <v>1209</v>
      </c>
      <c r="E15" s="61">
        <f>D15/C15*100</f>
        <v>100</v>
      </c>
      <c r="F15" s="60">
        <v>2297</v>
      </c>
      <c r="G15" s="62">
        <f>F15/D15*10</f>
        <v>18.99917287014061</v>
      </c>
      <c r="H15" s="12">
        <v>10919</v>
      </c>
      <c r="I15" s="13"/>
      <c r="J15" s="20"/>
      <c r="K15" s="13"/>
      <c r="L15" s="21">
        <f t="shared" si="0"/>
      </c>
      <c r="M15" s="22"/>
      <c r="N15" s="23"/>
      <c r="O15" s="23"/>
      <c r="P15" s="15"/>
      <c r="Q15" s="16">
        <v>17</v>
      </c>
      <c r="R15" s="13"/>
      <c r="S15" s="13"/>
      <c r="T15" s="15"/>
      <c r="U15" s="16">
        <v>1291</v>
      </c>
      <c r="V15" s="13"/>
      <c r="W15" s="13"/>
      <c r="X15" s="21"/>
      <c r="Y15" s="16"/>
      <c r="Z15" s="13"/>
      <c r="AA15" s="13"/>
      <c r="AB15" s="15"/>
      <c r="AC15" s="28">
        <v>339</v>
      </c>
      <c r="AD15" s="18"/>
      <c r="AE15" s="18"/>
      <c r="AF15" s="19"/>
      <c r="AG15" s="16">
        <v>1644</v>
      </c>
      <c r="AH15" s="13"/>
      <c r="AI15" s="13"/>
      <c r="AJ15" s="15"/>
      <c r="AK15" s="16"/>
      <c r="AL15" s="13"/>
      <c r="AM15" s="13"/>
      <c r="AN15" s="15"/>
      <c r="AO15" s="16">
        <v>1196</v>
      </c>
      <c r="AP15" s="13"/>
      <c r="AQ15" s="13"/>
      <c r="AR15" s="21">
        <f t="shared" si="1"/>
      </c>
      <c r="AS15" s="16"/>
      <c r="AT15" s="13"/>
      <c r="AU15" s="13"/>
      <c r="AV15" s="25">
        <f t="shared" si="2"/>
      </c>
      <c r="AW15" s="16"/>
      <c r="AX15" s="13"/>
      <c r="AY15" s="17"/>
      <c r="AZ15" s="13"/>
      <c r="BA15" s="13"/>
    </row>
    <row r="16" spans="1:53" ht="18.75">
      <c r="A16" s="55" t="s">
        <v>9</v>
      </c>
      <c r="B16" s="56"/>
      <c r="C16" s="59">
        <v>290</v>
      </c>
      <c r="D16" s="60"/>
      <c r="E16" s="61"/>
      <c r="F16" s="60"/>
      <c r="G16" s="62"/>
      <c r="H16" s="12">
        <v>9847</v>
      </c>
      <c r="I16" s="13"/>
      <c r="J16" s="20"/>
      <c r="K16" s="13"/>
      <c r="L16" s="21">
        <f t="shared" si="0"/>
      </c>
      <c r="M16" s="22"/>
      <c r="N16" s="23"/>
      <c r="O16" s="23"/>
      <c r="P16" s="15"/>
      <c r="Q16" s="16"/>
      <c r="R16" s="13"/>
      <c r="S16" s="13"/>
      <c r="T16" s="15"/>
      <c r="U16" s="16"/>
      <c r="V16" s="13"/>
      <c r="W16" s="13"/>
      <c r="X16" s="21"/>
      <c r="Y16" s="16">
        <v>220</v>
      </c>
      <c r="Z16" s="13"/>
      <c r="AA16" s="13"/>
      <c r="AB16" s="15"/>
      <c r="AC16" s="28"/>
      <c r="AD16" s="18"/>
      <c r="AE16" s="18"/>
      <c r="AF16" s="19"/>
      <c r="AG16" s="16"/>
      <c r="AH16" s="13"/>
      <c r="AI16" s="13"/>
      <c r="AJ16" s="15"/>
      <c r="AK16" s="16"/>
      <c r="AL16" s="13"/>
      <c r="AM16" s="13"/>
      <c r="AN16" s="15"/>
      <c r="AO16" s="16">
        <v>186</v>
      </c>
      <c r="AP16" s="13"/>
      <c r="AQ16" s="13"/>
      <c r="AR16" s="21">
        <f t="shared" si="1"/>
      </c>
      <c r="AS16" s="16"/>
      <c r="AT16" s="13"/>
      <c r="AU16" s="13"/>
      <c r="AV16" s="25">
        <f t="shared" si="2"/>
      </c>
      <c r="AW16" s="16"/>
      <c r="AX16" s="13"/>
      <c r="AY16" s="17"/>
      <c r="AZ16" s="13"/>
      <c r="BA16" s="13"/>
    </row>
    <row r="17" spans="1:53" ht="18.75">
      <c r="A17" s="55" t="s">
        <v>20</v>
      </c>
      <c r="B17" s="56"/>
      <c r="C17" s="59"/>
      <c r="D17" s="60"/>
      <c r="E17" s="61"/>
      <c r="F17" s="60"/>
      <c r="G17" s="62"/>
      <c r="H17" s="12">
        <v>21733</v>
      </c>
      <c r="I17" s="13"/>
      <c r="J17" s="20"/>
      <c r="K17" s="13"/>
      <c r="L17" s="21">
        <f t="shared" si="0"/>
      </c>
      <c r="M17" s="22"/>
      <c r="N17" s="23"/>
      <c r="O17" s="23"/>
      <c r="P17" s="15"/>
      <c r="Q17" s="16"/>
      <c r="R17" s="13"/>
      <c r="S17" s="13"/>
      <c r="T17" s="15"/>
      <c r="U17" s="16"/>
      <c r="V17" s="13"/>
      <c r="W17" s="13"/>
      <c r="X17" s="21"/>
      <c r="Y17" s="16"/>
      <c r="Z17" s="13"/>
      <c r="AA17" s="13"/>
      <c r="AB17" s="15"/>
      <c r="AC17" s="29">
        <v>0</v>
      </c>
      <c r="AD17" s="30"/>
      <c r="AE17" s="30"/>
      <c r="AF17" s="31"/>
      <c r="AG17" s="16">
        <v>200</v>
      </c>
      <c r="AH17" s="13"/>
      <c r="AI17" s="13"/>
      <c r="AJ17" s="15"/>
      <c r="AK17" s="16"/>
      <c r="AL17" s="13"/>
      <c r="AM17" s="13"/>
      <c r="AN17" s="15"/>
      <c r="AO17" s="16">
        <v>385</v>
      </c>
      <c r="AP17" s="13"/>
      <c r="AQ17" s="13"/>
      <c r="AR17" s="21">
        <f t="shared" si="1"/>
      </c>
      <c r="AS17" s="16"/>
      <c r="AT17" s="13"/>
      <c r="AU17" s="13"/>
      <c r="AV17" s="25">
        <f t="shared" si="2"/>
      </c>
      <c r="AW17" s="16"/>
      <c r="AX17" s="13"/>
      <c r="AY17" s="17"/>
      <c r="AZ17" s="13"/>
      <c r="BA17" s="13"/>
    </row>
    <row r="18" spans="1:53" ht="18.75">
      <c r="A18" s="55" t="s">
        <v>10</v>
      </c>
      <c r="B18" s="56"/>
      <c r="C18" s="59"/>
      <c r="D18" s="60"/>
      <c r="E18" s="61"/>
      <c r="F18" s="60"/>
      <c r="G18" s="62"/>
      <c r="H18" s="12">
        <v>4277</v>
      </c>
      <c r="I18" s="13"/>
      <c r="J18" s="20"/>
      <c r="K18" s="13"/>
      <c r="L18" s="21">
        <f t="shared" si="0"/>
      </c>
      <c r="M18" s="22"/>
      <c r="N18" s="23"/>
      <c r="O18" s="23"/>
      <c r="P18" s="15"/>
      <c r="Q18" s="16"/>
      <c r="R18" s="13"/>
      <c r="S18" s="13"/>
      <c r="T18" s="15"/>
      <c r="U18" s="16"/>
      <c r="V18" s="13"/>
      <c r="W18" s="13"/>
      <c r="X18" s="21"/>
      <c r="Y18" s="16"/>
      <c r="Z18" s="13"/>
      <c r="AA18" s="13"/>
      <c r="AB18" s="15"/>
      <c r="AC18" s="28">
        <v>200</v>
      </c>
      <c r="AD18" s="18"/>
      <c r="AE18" s="18"/>
      <c r="AF18" s="19"/>
      <c r="AG18" s="16">
        <v>374</v>
      </c>
      <c r="AH18" s="13"/>
      <c r="AI18" s="13"/>
      <c r="AJ18" s="15"/>
      <c r="AK18" s="16"/>
      <c r="AL18" s="13"/>
      <c r="AM18" s="13"/>
      <c r="AN18" s="15">
        <f>IF(AM18&gt;0,AM18/AL18*10,"")</f>
      </c>
      <c r="AO18" s="16">
        <v>528</v>
      </c>
      <c r="AP18" s="13"/>
      <c r="AQ18" s="13"/>
      <c r="AR18" s="21">
        <f t="shared" si="1"/>
      </c>
      <c r="AS18" s="16">
        <v>5.4</v>
      </c>
      <c r="AT18" s="13"/>
      <c r="AU18" s="13"/>
      <c r="AV18" s="25">
        <f t="shared" si="2"/>
      </c>
      <c r="AW18" s="16">
        <v>0.6</v>
      </c>
      <c r="AX18" s="13"/>
      <c r="AY18" s="17"/>
      <c r="AZ18" s="13"/>
      <c r="BA18" s="13"/>
    </row>
    <row r="19" spans="1:53" ht="24" customHeight="1">
      <c r="A19" s="55" t="s">
        <v>11</v>
      </c>
      <c r="B19" s="56"/>
      <c r="C19" s="59"/>
      <c r="D19" s="60"/>
      <c r="E19" s="61"/>
      <c r="F19" s="60"/>
      <c r="G19" s="62"/>
      <c r="H19" s="12">
        <v>8868</v>
      </c>
      <c r="I19" s="13"/>
      <c r="J19" s="20"/>
      <c r="K19" s="13"/>
      <c r="L19" s="21">
        <f t="shared" si="0"/>
      </c>
      <c r="M19" s="22"/>
      <c r="N19" s="23"/>
      <c r="O19" s="23"/>
      <c r="P19" s="15"/>
      <c r="Q19" s="16"/>
      <c r="R19" s="13"/>
      <c r="S19" s="13"/>
      <c r="T19" s="15"/>
      <c r="U19" s="16"/>
      <c r="V19" s="13"/>
      <c r="W19" s="13"/>
      <c r="X19" s="21"/>
      <c r="Y19" s="16"/>
      <c r="Z19" s="13"/>
      <c r="AA19" s="13"/>
      <c r="AB19" s="15"/>
      <c r="AC19" s="28">
        <v>488</v>
      </c>
      <c r="AD19" s="18"/>
      <c r="AE19" s="18"/>
      <c r="AF19" s="19"/>
      <c r="AG19" s="16">
        <v>180</v>
      </c>
      <c r="AH19" s="13"/>
      <c r="AI19" s="13"/>
      <c r="AJ19" s="15"/>
      <c r="AK19" s="16"/>
      <c r="AL19" s="13"/>
      <c r="AM19" s="13"/>
      <c r="AN19" s="15"/>
      <c r="AO19" s="16">
        <v>402</v>
      </c>
      <c r="AP19" s="13"/>
      <c r="AQ19" s="13"/>
      <c r="AR19" s="21">
        <f t="shared" si="1"/>
      </c>
      <c r="AS19" s="16">
        <v>3</v>
      </c>
      <c r="AT19" s="13"/>
      <c r="AU19" s="13"/>
      <c r="AV19" s="25">
        <f t="shared" si="2"/>
      </c>
      <c r="AW19" s="16"/>
      <c r="AX19" s="13"/>
      <c r="AY19" s="17"/>
      <c r="AZ19" s="13"/>
      <c r="BA19" s="13"/>
    </row>
    <row r="20" spans="1:53" ht="18.75">
      <c r="A20" s="55" t="s">
        <v>21</v>
      </c>
      <c r="B20" s="56"/>
      <c r="C20" s="59"/>
      <c r="D20" s="60"/>
      <c r="E20" s="61"/>
      <c r="F20" s="60"/>
      <c r="G20" s="62"/>
      <c r="H20" s="12">
        <v>15259</v>
      </c>
      <c r="I20" s="13"/>
      <c r="J20" s="20"/>
      <c r="K20" s="13"/>
      <c r="L20" s="21">
        <f t="shared" si="0"/>
      </c>
      <c r="M20" s="22"/>
      <c r="N20" s="23"/>
      <c r="O20" s="23"/>
      <c r="P20" s="15"/>
      <c r="Q20" s="16">
        <v>329</v>
      </c>
      <c r="R20" s="13"/>
      <c r="S20" s="13"/>
      <c r="T20" s="21">
        <f>IF(S20&gt;0,S20/R20*10,"")</f>
      </c>
      <c r="U20" s="16"/>
      <c r="V20" s="13"/>
      <c r="W20" s="13"/>
      <c r="X20" s="21"/>
      <c r="Y20" s="16"/>
      <c r="Z20" s="13"/>
      <c r="AA20" s="13"/>
      <c r="AB20" s="15"/>
      <c r="AC20" s="28">
        <v>687</v>
      </c>
      <c r="AD20" s="18"/>
      <c r="AE20" s="18"/>
      <c r="AF20" s="19"/>
      <c r="AG20" s="16"/>
      <c r="AH20" s="13"/>
      <c r="AI20" s="13"/>
      <c r="AJ20" s="15"/>
      <c r="AK20" s="16"/>
      <c r="AL20" s="13"/>
      <c r="AM20" s="13"/>
      <c r="AN20" s="15"/>
      <c r="AO20" s="16">
        <v>373</v>
      </c>
      <c r="AP20" s="13"/>
      <c r="AQ20" s="13"/>
      <c r="AR20" s="21">
        <f t="shared" si="1"/>
      </c>
      <c r="AS20" s="16">
        <v>256</v>
      </c>
      <c r="AT20" s="13"/>
      <c r="AU20" s="13"/>
      <c r="AV20" s="25">
        <f t="shared" si="2"/>
      </c>
      <c r="AW20" s="16">
        <v>52</v>
      </c>
      <c r="AX20" s="13"/>
      <c r="AY20" s="17"/>
      <c r="AZ20" s="13"/>
      <c r="BA20" s="13"/>
    </row>
    <row r="21" spans="1:53" ht="18.75">
      <c r="A21" s="55" t="s">
        <v>22</v>
      </c>
      <c r="B21" s="56"/>
      <c r="C21" s="59"/>
      <c r="D21" s="60"/>
      <c r="E21" s="61"/>
      <c r="F21" s="60"/>
      <c r="G21" s="62"/>
      <c r="H21" s="12">
        <v>906</v>
      </c>
      <c r="I21" s="13"/>
      <c r="J21" s="20"/>
      <c r="K21" s="13"/>
      <c r="L21" s="21">
        <f t="shared" si="0"/>
      </c>
      <c r="M21" s="22"/>
      <c r="N21" s="23"/>
      <c r="O21" s="23"/>
      <c r="P21" s="15"/>
      <c r="Q21" s="16">
        <v>100</v>
      </c>
      <c r="R21" s="13"/>
      <c r="S21" s="13"/>
      <c r="T21" s="15"/>
      <c r="U21" s="16">
        <v>750</v>
      </c>
      <c r="V21" s="13"/>
      <c r="W21" s="13"/>
      <c r="X21" s="21">
        <f>IF(W21&gt;0,W21/V21*10,"")</f>
      </c>
      <c r="Y21" s="22"/>
      <c r="Z21" s="23"/>
      <c r="AA21" s="23"/>
      <c r="AB21" s="15"/>
      <c r="AC21" s="28"/>
      <c r="AD21" s="18"/>
      <c r="AE21" s="18"/>
      <c r="AF21" s="19"/>
      <c r="AG21" s="16"/>
      <c r="AH21" s="13"/>
      <c r="AI21" s="13"/>
      <c r="AJ21" s="15"/>
      <c r="AK21" s="16"/>
      <c r="AL21" s="13"/>
      <c r="AM21" s="13"/>
      <c r="AN21" s="15"/>
      <c r="AO21" s="16">
        <v>659</v>
      </c>
      <c r="AP21" s="13"/>
      <c r="AQ21" s="13"/>
      <c r="AR21" s="21">
        <f t="shared" si="1"/>
      </c>
      <c r="AS21" s="16"/>
      <c r="AT21" s="13"/>
      <c r="AU21" s="13"/>
      <c r="AV21" s="25">
        <f t="shared" si="2"/>
      </c>
      <c r="AW21" s="16">
        <v>40</v>
      </c>
      <c r="AX21" s="13"/>
      <c r="AY21" s="17"/>
      <c r="AZ21" s="13"/>
      <c r="BA21" s="26">
        <f>IF(AZ21&gt;0,AZ21/AX21*10,"")</f>
      </c>
    </row>
    <row r="22" spans="1:53" ht="18.75">
      <c r="A22" s="55" t="s">
        <v>12</v>
      </c>
      <c r="B22" s="56"/>
      <c r="C22" s="59"/>
      <c r="D22" s="60"/>
      <c r="E22" s="61"/>
      <c r="F22" s="60"/>
      <c r="G22" s="62"/>
      <c r="H22" s="12">
        <v>4299</v>
      </c>
      <c r="I22" s="13"/>
      <c r="J22" s="20"/>
      <c r="K22" s="13"/>
      <c r="L22" s="21">
        <f t="shared" si="0"/>
      </c>
      <c r="M22" s="22"/>
      <c r="N22" s="13"/>
      <c r="O22" s="23"/>
      <c r="P22" s="15"/>
      <c r="Q22" s="16"/>
      <c r="R22" s="13"/>
      <c r="S22" s="13"/>
      <c r="T22" s="15"/>
      <c r="U22" s="16"/>
      <c r="V22" s="13"/>
      <c r="W22" s="13"/>
      <c r="X22" s="21"/>
      <c r="Y22" s="22"/>
      <c r="Z22" s="23"/>
      <c r="AA22" s="23"/>
      <c r="AB22" s="15"/>
      <c r="AC22" s="28"/>
      <c r="AD22" s="18"/>
      <c r="AE22" s="18"/>
      <c r="AF22" s="19"/>
      <c r="AG22" s="16"/>
      <c r="AH22" s="13"/>
      <c r="AI22" s="13"/>
      <c r="AJ22" s="15"/>
      <c r="AK22" s="16"/>
      <c r="AL22" s="13"/>
      <c r="AM22" s="13"/>
      <c r="AN22" s="15"/>
      <c r="AO22" s="16"/>
      <c r="AP22" s="13"/>
      <c r="AQ22" s="13"/>
      <c r="AR22" s="21"/>
      <c r="AS22" s="16">
        <v>11</v>
      </c>
      <c r="AT22" s="13"/>
      <c r="AU22" s="13"/>
      <c r="AV22" s="25">
        <f t="shared" si="2"/>
      </c>
      <c r="AW22" s="16">
        <v>2</v>
      </c>
      <c r="AX22" s="13"/>
      <c r="AY22" s="17"/>
      <c r="AZ22" s="13"/>
      <c r="BA22" s="13"/>
    </row>
    <row r="23" spans="1:53" ht="18.75">
      <c r="A23" s="55" t="s">
        <v>13</v>
      </c>
      <c r="B23" s="56"/>
      <c r="C23" s="59"/>
      <c r="D23" s="60"/>
      <c r="E23" s="61"/>
      <c r="F23" s="60"/>
      <c r="G23" s="62"/>
      <c r="H23" s="12">
        <v>6577</v>
      </c>
      <c r="I23" s="13"/>
      <c r="J23" s="20"/>
      <c r="K23" s="13"/>
      <c r="L23" s="21">
        <f t="shared" si="0"/>
      </c>
      <c r="M23" s="16">
        <v>1234</v>
      </c>
      <c r="N23" s="13"/>
      <c r="O23" s="13"/>
      <c r="P23" s="21">
        <f>IF(O23&gt;0,O23/N23*10,"")</f>
      </c>
      <c r="Q23" s="16">
        <v>2147</v>
      </c>
      <c r="R23" s="13"/>
      <c r="S23" s="13"/>
      <c r="T23" s="15"/>
      <c r="U23" s="16">
        <v>1040</v>
      </c>
      <c r="V23" s="13"/>
      <c r="W23" s="13"/>
      <c r="X23" s="21"/>
      <c r="Y23" s="22"/>
      <c r="Z23" s="23"/>
      <c r="AA23" s="23"/>
      <c r="AB23" s="15"/>
      <c r="AC23" s="28">
        <v>27</v>
      </c>
      <c r="AD23" s="18"/>
      <c r="AE23" s="18"/>
      <c r="AF23" s="19"/>
      <c r="AG23" s="16"/>
      <c r="AH23" s="13"/>
      <c r="AI23" s="13"/>
      <c r="AJ23" s="15"/>
      <c r="AK23" s="16">
        <v>5</v>
      </c>
      <c r="AL23" s="13"/>
      <c r="AM23" s="13"/>
      <c r="AN23" s="15"/>
      <c r="AO23" s="16">
        <v>1298</v>
      </c>
      <c r="AP23" s="13"/>
      <c r="AQ23" s="13"/>
      <c r="AR23" s="21">
        <f>IF(AQ23&gt;0,AQ23/AP23*10,"")</f>
      </c>
      <c r="AS23" s="16">
        <v>8</v>
      </c>
      <c r="AT23" s="13"/>
      <c r="AU23" s="13"/>
      <c r="AV23" s="25">
        <f t="shared" si="2"/>
      </c>
      <c r="AW23" s="16">
        <v>42</v>
      </c>
      <c r="AX23" s="13"/>
      <c r="AY23" s="17"/>
      <c r="AZ23" s="13"/>
      <c r="BA23" s="26">
        <f>IF(AZ23&gt;0,AZ23/AX23*10,"")</f>
      </c>
    </row>
    <row r="24" spans="1:53" ht="18.75">
      <c r="A24" s="55" t="s">
        <v>23</v>
      </c>
      <c r="B24" s="56"/>
      <c r="C24" s="59"/>
      <c r="D24" s="60"/>
      <c r="E24" s="61"/>
      <c r="F24" s="60"/>
      <c r="G24" s="62"/>
      <c r="H24" s="12">
        <v>8248</v>
      </c>
      <c r="I24" s="13"/>
      <c r="J24" s="20"/>
      <c r="K24" s="13"/>
      <c r="L24" s="21">
        <f t="shared" si="0"/>
      </c>
      <c r="M24" s="16">
        <v>10170</v>
      </c>
      <c r="N24" s="13"/>
      <c r="O24" s="13"/>
      <c r="P24" s="21">
        <f>IF(O24&gt;0,O24/N24*10,"")</f>
      </c>
      <c r="Q24" s="16">
        <v>228</v>
      </c>
      <c r="R24" s="13"/>
      <c r="S24" s="13"/>
      <c r="T24" s="15">
        <f>IF(S24&gt;0,S24/R24*10,"")</f>
      </c>
      <c r="U24" s="16">
        <v>1175</v>
      </c>
      <c r="V24" s="13"/>
      <c r="W24" s="13"/>
      <c r="X24" s="21"/>
      <c r="Y24" s="22"/>
      <c r="Z24" s="23"/>
      <c r="AA24" s="23"/>
      <c r="AB24" s="15"/>
      <c r="AC24" s="28"/>
      <c r="AD24" s="18"/>
      <c r="AE24" s="18"/>
      <c r="AF24" s="19"/>
      <c r="AG24" s="16"/>
      <c r="AH24" s="13"/>
      <c r="AI24" s="13"/>
      <c r="AJ24" s="15"/>
      <c r="AK24" s="16"/>
      <c r="AL24" s="13"/>
      <c r="AM24" s="13"/>
      <c r="AN24" s="15"/>
      <c r="AO24" s="16">
        <v>0</v>
      </c>
      <c r="AP24" s="13"/>
      <c r="AQ24" s="13"/>
      <c r="AR24" s="21"/>
      <c r="AS24" s="16">
        <v>845</v>
      </c>
      <c r="AT24" s="13"/>
      <c r="AU24" s="13"/>
      <c r="AV24" s="25">
        <f t="shared" si="2"/>
      </c>
      <c r="AW24" s="16">
        <v>129</v>
      </c>
      <c r="AX24" s="13"/>
      <c r="AY24" s="17"/>
      <c r="AZ24" s="13"/>
      <c r="BA24" s="26">
        <f>IF(AZ24&gt;0,AZ24/AX24*10,"")</f>
      </c>
    </row>
    <row r="25" spans="1:53" ht="18.75">
      <c r="A25" s="55" t="s">
        <v>14</v>
      </c>
      <c r="B25" s="56"/>
      <c r="C25" s="65">
        <v>310</v>
      </c>
      <c r="D25" s="60"/>
      <c r="E25" s="61"/>
      <c r="F25" s="60"/>
      <c r="G25" s="62"/>
      <c r="H25" s="12">
        <v>21973</v>
      </c>
      <c r="I25" s="13"/>
      <c r="J25" s="20"/>
      <c r="K25" s="13"/>
      <c r="L25" s="21">
        <f t="shared" si="0"/>
      </c>
      <c r="M25" s="16">
        <v>1156</v>
      </c>
      <c r="N25" s="13"/>
      <c r="O25" s="13"/>
      <c r="P25" s="21">
        <f>IF(O25&gt;0,O25/N25*10,"")</f>
      </c>
      <c r="Q25" s="16">
        <v>3267</v>
      </c>
      <c r="R25" s="13"/>
      <c r="S25" s="13"/>
      <c r="T25" s="15">
        <f>IF(S25&gt;0,S25/R25*10,"")</f>
      </c>
      <c r="U25" s="16">
        <v>1057</v>
      </c>
      <c r="V25" s="13"/>
      <c r="W25" s="13"/>
      <c r="X25" s="21">
        <f>IF(W25&gt;0,W25/V25*10,"")</f>
      </c>
      <c r="Y25" s="22"/>
      <c r="Z25" s="23"/>
      <c r="AA25" s="23"/>
      <c r="AB25" s="27"/>
      <c r="AC25" s="28">
        <v>1301</v>
      </c>
      <c r="AD25" s="18"/>
      <c r="AE25" s="18"/>
      <c r="AF25" s="19"/>
      <c r="AG25" s="16"/>
      <c r="AH25" s="13"/>
      <c r="AI25" s="13"/>
      <c r="AJ25" s="15"/>
      <c r="AK25" s="16"/>
      <c r="AL25" s="13"/>
      <c r="AM25" s="13"/>
      <c r="AN25" s="15"/>
      <c r="AO25" s="16">
        <v>2727</v>
      </c>
      <c r="AP25" s="13"/>
      <c r="AQ25" s="13"/>
      <c r="AR25" s="21">
        <f>IF(AQ25&gt;0,AQ25/AP25*10,"")</f>
      </c>
      <c r="AS25" s="16">
        <v>20</v>
      </c>
      <c r="AT25" s="13"/>
      <c r="AU25" s="13"/>
      <c r="AV25" s="21">
        <f t="shared" si="2"/>
      </c>
      <c r="AW25" s="16"/>
      <c r="AX25" s="13"/>
      <c r="AY25" s="17"/>
      <c r="AZ25" s="13"/>
      <c r="BA25" s="13"/>
    </row>
    <row r="26" spans="1:53" ht="18.75">
      <c r="A26" s="66" t="s">
        <v>24</v>
      </c>
      <c r="B26" s="67">
        <f>SUM(B5:B25)</f>
        <v>145</v>
      </c>
      <c r="C26" s="68">
        <f>SUM(C5:C25)</f>
        <v>4259</v>
      </c>
      <c r="D26" s="67">
        <f>SUM(D5:D25)</f>
        <v>1496</v>
      </c>
      <c r="E26" s="69">
        <f>D26/C26*100</f>
        <v>35.12561634186429</v>
      </c>
      <c r="F26" s="67">
        <f>SUM(F5:F25)</f>
        <v>2555</v>
      </c>
      <c r="G26" s="70">
        <f>F26/D26*10</f>
        <v>17.078877005347593</v>
      </c>
      <c r="H26" s="33">
        <f>SUM(H5:H25)</f>
        <v>207596</v>
      </c>
      <c r="I26" s="34">
        <f>SUM(I6:I25)</f>
        <v>0</v>
      </c>
      <c r="J26" s="35">
        <f>I26/H26*100</f>
        <v>0</v>
      </c>
      <c r="K26" s="34">
        <f>SUM(K6:K25)</f>
        <v>0</v>
      </c>
      <c r="L26" s="36">
        <f t="shared" si="0"/>
      </c>
      <c r="M26" s="33">
        <f>SUM(M5:M25)</f>
        <v>12560</v>
      </c>
      <c r="N26" s="34">
        <f>SUM(N6:N25)</f>
        <v>0</v>
      </c>
      <c r="O26" s="34">
        <f>SUM(O6:O25)</f>
        <v>0</v>
      </c>
      <c r="P26" s="36">
        <f>IF(O26&gt;0,O26/N26*10,"")</f>
      </c>
      <c r="Q26" s="33">
        <f>SUM(Q5:Q25)</f>
        <v>6438</v>
      </c>
      <c r="R26" s="34">
        <f>SUM(R6:R25)</f>
        <v>0</v>
      </c>
      <c r="S26" s="34">
        <f>SUM(S6:S25)</f>
        <v>0</v>
      </c>
      <c r="T26" s="37">
        <f>IF(S26&gt;0,S26/R26*10,"")</f>
      </c>
      <c r="U26" s="33">
        <f>SUM(U5:U25)</f>
        <v>12566</v>
      </c>
      <c r="V26" s="34">
        <f>SUM(V6:V25)</f>
        <v>0</v>
      </c>
      <c r="W26" s="34">
        <f>SUM(W6:W25)</f>
        <v>0</v>
      </c>
      <c r="X26" s="37">
        <f>IF(W26&gt;0,W26/V26*10,"")</f>
      </c>
      <c r="Y26" s="33">
        <f>SUM(Y5:Y25)</f>
        <v>720</v>
      </c>
      <c r="Z26" s="34">
        <f>SUM(Z6:Z25)</f>
        <v>0</v>
      </c>
      <c r="AA26" s="34">
        <f>SUM(AA6:AA25)</f>
        <v>0</v>
      </c>
      <c r="AB26" s="37" t="e">
        <f>AA26/Z26*10</f>
        <v>#DIV/0!</v>
      </c>
      <c r="AC26" s="38">
        <f>SUM(AC6:AC25)</f>
        <v>7804</v>
      </c>
      <c r="AD26" s="32">
        <f>SUM(AD6:AD25)</f>
        <v>0</v>
      </c>
      <c r="AE26" s="32">
        <f>SUM(AE6:AE25)</f>
        <v>0</v>
      </c>
      <c r="AF26" s="39" t="e">
        <f>AE26/AD26*10</f>
        <v>#DIV/0!</v>
      </c>
      <c r="AG26" s="33">
        <f>SUM(AG5:AG25)</f>
        <v>7536</v>
      </c>
      <c r="AH26" s="34"/>
      <c r="AI26" s="34"/>
      <c r="AJ26" s="40"/>
      <c r="AK26" s="33">
        <f>SUM(AK5:AK25)</f>
        <v>5</v>
      </c>
      <c r="AL26" s="34"/>
      <c r="AM26" s="34"/>
      <c r="AN26" s="40"/>
      <c r="AO26" s="41">
        <f>SUM(AO6:AO25)</f>
        <v>11241</v>
      </c>
      <c r="AP26" s="42">
        <f>SUM(AP6:AP25)</f>
        <v>0</v>
      </c>
      <c r="AQ26" s="42">
        <f>SUM(AQ6:AQ25)</f>
        <v>0</v>
      </c>
      <c r="AR26" s="36">
        <f>IF(AQ26&gt;0,AQ26/AP26*10,"")</f>
      </c>
      <c r="AS26" s="33">
        <f>SUM(AS5:AS25)</f>
        <v>1514.8</v>
      </c>
      <c r="AT26" s="34">
        <f>SUM(AT5:AT25)</f>
        <v>0</v>
      </c>
      <c r="AU26" s="34">
        <f>SUM(AU5:AU25)</f>
        <v>0</v>
      </c>
      <c r="AV26" s="36" t="e">
        <f>AU26/AT26*10</f>
        <v>#DIV/0!</v>
      </c>
      <c r="AW26" s="33">
        <f>SUM(AW5:AW25)</f>
        <v>1460.1999999999998</v>
      </c>
      <c r="AX26" s="34">
        <f>SUM(AX5:AX25)</f>
        <v>5</v>
      </c>
      <c r="AY26" s="43">
        <f>AX26/AW26*100</f>
        <v>0.34241884673332423</v>
      </c>
      <c r="AZ26" s="34">
        <f>SUM(AZ5:AZ25)</f>
        <v>150</v>
      </c>
      <c r="BA26" s="44">
        <f>AZ26/AX26*10</f>
        <v>300</v>
      </c>
    </row>
    <row r="27" spans="1:53" ht="18.75">
      <c r="A27" s="219" t="s">
        <v>15</v>
      </c>
      <c r="B27" s="220">
        <v>0</v>
      </c>
      <c r="C27" s="221">
        <v>5934</v>
      </c>
      <c r="D27" s="221">
        <v>0</v>
      </c>
      <c r="E27" s="222">
        <v>0</v>
      </c>
      <c r="F27" s="221">
        <v>0</v>
      </c>
      <c r="G27" s="223">
        <v>0</v>
      </c>
      <c r="H27" s="29">
        <v>216725</v>
      </c>
      <c r="I27" s="30"/>
      <c r="J27" s="20"/>
      <c r="K27" s="30"/>
      <c r="L27" s="31"/>
      <c r="M27" s="29">
        <v>12966</v>
      </c>
      <c r="N27" s="30"/>
      <c r="O27" s="30"/>
      <c r="P27" s="31"/>
      <c r="Q27" s="29">
        <v>4698</v>
      </c>
      <c r="R27" s="30"/>
      <c r="S27" s="30"/>
      <c r="T27" s="31"/>
      <c r="U27" s="29">
        <v>6685</v>
      </c>
      <c r="V27" s="30"/>
      <c r="W27" s="30"/>
      <c r="X27" s="31"/>
      <c r="Y27" s="29">
        <v>652</v>
      </c>
      <c r="Z27" s="30"/>
      <c r="AA27" s="30"/>
      <c r="AB27" s="31"/>
      <c r="AC27" s="29">
        <v>3515</v>
      </c>
      <c r="AD27" s="30"/>
      <c r="AE27" s="30"/>
      <c r="AF27" s="31"/>
      <c r="AG27" s="29">
        <v>5393</v>
      </c>
      <c r="AH27" s="30"/>
      <c r="AI27" s="30"/>
      <c r="AJ27" s="31"/>
      <c r="AK27" s="29">
        <v>15</v>
      </c>
      <c r="AL27" s="30"/>
      <c r="AM27" s="30"/>
      <c r="AN27" s="31"/>
      <c r="AO27" s="29">
        <v>13021</v>
      </c>
      <c r="AP27" s="30"/>
      <c r="AQ27" s="30"/>
      <c r="AR27" s="45"/>
      <c r="AS27" s="29">
        <v>1505</v>
      </c>
      <c r="AT27" s="30"/>
      <c r="AU27" s="30"/>
      <c r="AV27" s="45"/>
      <c r="AW27" s="29">
        <v>1239.1</v>
      </c>
      <c r="AX27" s="30"/>
      <c r="AY27" s="30"/>
      <c r="AZ27" s="30"/>
      <c r="BA27" s="30"/>
    </row>
  </sheetData>
  <sheetProtection/>
  <mergeCells count="16">
    <mergeCell ref="A1:BA1"/>
    <mergeCell ref="B3:B4"/>
    <mergeCell ref="AW3:BA3"/>
    <mergeCell ref="AG3:AJ3"/>
    <mergeCell ref="AK3:AN3"/>
    <mergeCell ref="AO3:AR3"/>
    <mergeCell ref="AS3:AV3"/>
    <mergeCell ref="AZ2:BA2"/>
    <mergeCell ref="A3:A4"/>
    <mergeCell ref="C3:G3"/>
    <mergeCell ref="Y3:AB3"/>
    <mergeCell ref="AC3:AF3"/>
    <mergeCell ref="H3:L3"/>
    <mergeCell ref="M3:P3"/>
    <mergeCell ref="Q3:T3"/>
    <mergeCell ref="U3:X3"/>
  </mergeCells>
  <printOptions horizontalCentered="1"/>
  <pageMargins left="0.1968503937007874" right="0.1968503937007874" top="0.3937007874015748" bottom="0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workbookViewId="0" topLeftCell="A1">
      <selection activeCell="H27" sqref="H27"/>
    </sheetView>
  </sheetViews>
  <sheetFormatPr defaultColWidth="9.00390625" defaultRowHeight="12.75"/>
  <cols>
    <col min="1" max="1" width="27.875" style="0" customWidth="1"/>
    <col min="2" max="2" width="13.375" style="0" customWidth="1"/>
    <col min="3" max="3" width="15.625" style="0" customWidth="1"/>
    <col min="4" max="4" width="14.375" style="0" customWidth="1"/>
    <col min="5" max="5" width="14.25390625" style="0" bestFit="1" customWidth="1"/>
    <col min="6" max="6" width="9.25390625" style="0" bestFit="1" customWidth="1"/>
    <col min="7" max="7" width="11.25390625" style="0" bestFit="1" customWidth="1"/>
    <col min="8" max="8" width="9.375" style="0" bestFit="1" customWidth="1"/>
    <col min="9" max="9" width="18.125" style="0" bestFit="1" customWidth="1"/>
  </cols>
  <sheetData>
    <row r="1" spans="1:9" ht="18.75">
      <c r="A1" s="243" t="s">
        <v>47</v>
      </c>
      <c r="B1" s="244"/>
      <c r="C1" s="244"/>
      <c r="D1" s="244"/>
      <c r="E1" s="244"/>
      <c r="F1" s="244"/>
      <c r="G1" s="245"/>
      <c r="H1" s="238">
        <v>43297</v>
      </c>
      <c r="I1" s="239"/>
    </row>
    <row r="2" spans="1:9" ht="18.75">
      <c r="A2" s="1"/>
      <c r="F2" s="240"/>
      <c r="G2" s="240"/>
      <c r="H2" s="241"/>
      <c r="I2" s="241"/>
    </row>
    <row r="3" spans="1:9" ht="18.75">
      <c r="A3" s="242" t="s">
        <v>48</v>
      </c>
      <c r="B3" s="242" t="s">
        <v>49</v>
      </c>
      <c r="C3" s="242"/>
      <c r="D3" s="242"/>
      <c r="E3" s="242"/>
      <c r="F3" s="242"/>
      <c r="G3" s="242"/>
      <c r="H3" s="242"/>
      <c r="I3" s="242"/>
    </row>
    <row r="4" spans="1:9" ht="18.75">
      <c r="A4" s="242"/>
      <c r="B4" s="242" t="s">
        <v>50</v>
      </c>
      <c r="C4" s="242"/>
      <c r="D4" s="242"/>
      <c r="E4" s="242"/>
      <c r="F4" s="242" t="s">
        <v>51</v>
      </c>
      <c r="G4" s="242"/>
      <c r="H4" s="242"/>
      <c r="I4" s="242"/>
    </row>
    <row r="5" spans="1:9" ht="18.75">
      <c r="A5" s="242"/>
      <c r="B5" s="72" t="s">
        <v>52</v>
      </c>
      <c r="C5" s="72" t="s">
        <v>53</v>
      </c>
      <c r="D5" s="72" t="s">
        <v>54</v>
      </c>
      <c r="E5" s="72" t="s">
        <v>0</v>
      </c>
      <c r="F5" s="72" t="s">
        <v>52</v>
      </c>
      <c r="G5" s="72" t="s">
        <v>53</v>
      </c>
      <c r="H5" s="72" t="s">
        <v>54</v>
      </c>
      <c r="I5" s="72" t="s">
        <v>0</v>
      </c>
    </row>
    <row r="6" spans="1:9" ht="18.75">
      <c r="A6" s="73" t="s">
        <v>1</v>
      </c>
      <c r="B6" s="74">
        <v>469</v>
      </c>
      <c r="C6" s="74">
        <v>115</v>
      </c>
      <c r="D6" s="74">
        <v>75</v>
      </c>
      <c r="E6" s="75">
        <f aca="true" t="shared" si="0" ref="E6:E27">D6/B6*100</f>
        <v>15.991471215351813</v>
      </c>
      <c r="F6" s="76"/>
      <c r="G6" s="76"/>
      <c r="H6" s="76"/>
      <c r="I6" s="76"/>
    </row>
    <row r="7" spans="1:9" ht="18.75">
      <c r="A7" s="73" t="s">
        <v>17</v>
      </c>
      <c r="B7" s="77">
        <v>5467</v>
      </c>
      <c r="C7" s="74">
        <v>3474</v>
      </c>
      <c r="D7" s="74">
        <v>3130</v>
      </c>
      <c r="E7" s="75">
        <f t="shared" si="0"/>
        <v>57.25260654838119</v>
      </c>
      <c r="F7" s="78">
        <v>5113</v>
      </c>
      <c r="G7" s="76"/>
      <c r="H7" s="76"/>
      <c r="I7" s="76"/>
    </row>
    <row r="8" spans="1:9" ht="18.75">
      <c r="A8" s="73" t="s">
        <v>18</v>
      </c>
      <c r="B8" s="77">
        <v>5409</v>
      </c>
      <c r="C8" s="74">
        <v>5409</v>
      </c>
      <c r="D8" s="74">
        <v>5409</v>
      </c>
      <c r="E8" s="75">
        <f t="shared" si="0"/>
        <v>100</v>
      </c>
      <c r="F8" s="78">
        <v>1600</v>
      </c>
      <c r="G8" s="76">
        <v>553</v>
      </c>
      <c r="H8" s="76">
        <v>553</v>
      </c>
      <c r="I8" s="79">
        <f>H8/F8*100</f>
        <v>34.5625</v>
      </c>
    </row>
    <row r="9" spans="1:9" ht="18.75">
      <c r="A9" s="73" t="s">
        <v>2</v>
      </c>
      <c r="B9" s="77">
        <v>2634</v>
      </c>
      <c r="C9" s="74">
        <v>2000</v>
      </c>
      <c r="D9" s="74">
        <v>1800</v>
      </c>
      <c r="E9" s="75">
        <f t="shared" si="0"/>
        <v>68.3371298405467</v>
      </c>
      <c r="F9" s="78">
        <v>3546</v>
      </c>
      <c r="G9" s="76"/>
      <c r="H9" s="76"/>
      <c r="I9" s="79"/>
    </row>
    <row r="10" spans="1:9" ht="18.75">
      <c r="A10" s="73" t="s">
        <v>3</v>
      </c>
      <c r="B10" s="77">
        <v>1097</v>
      </c>
      <c r="C10" s="74">
        <v>1097</v>
      </c>
      <c r="D10" s="74">
        <v>1097</v>
      </c>
      <c r="E10" s="75">
        <f t="shared" si="0"/>
        <v>100</v>
      </c>
      <c r="F10" s="78">
        <v>265</v>
      </c>
      <c r="G10" s="76">
        <v>265</v>
      </c>
      <c r="H10" s="76">
        <v>265</v>
      </c>
      <c r="I10" s="79">
        <f>H10/F10*100</f>
        <v>100</v>
      </c>
    </row>
    <row r="11" spans="1:9" ht="18.75">
      <c r="A11" s="73" t="s">
        <v>19</v>
      </c>
      <c r="B11" s="77">
        <v>2682</v>
      </c>
      <c r="C11" s="74">
        <v>2682</v>
      </c>
      <c r="D11" s="74">
        <v>2682</v>
      </c>
      <c r="E11" s="75">
        <f t="shared" si="0"/>
        <v>100</v>
      </c>
      <c r="F11" s="78">
        <v>7254</v>
      </c>
      <c r="G11" s="76">
        <v>300</v>
      </c>
      <c r="H11" s="76">
        <v>150</v>
      </c>
      <c r="I11" s="79">
        <f>H11/F11*100</f>
        <v>2.0678246484698097</v>
      </c>
    </row>
    <row r="12" spans="1:9" ht="18.75">
      <c r="A12" s="73" t="s">
        <v>4</v>
      </c>
      <c r="B12" s="77">
        <v>4540</v>
      </c>
      <c r="C12" s="74">
        <v>4000</v>
      </c>
      <c r="D12" s="74">
        <v>3900</v>
      </c>
      <c r="E12" s="75">
        <f t="shared" si="0"/>
        <v>85.90308370044053</v>
      </c>
      <c r="F12" s="78">
        <v>4805</v>
      </c>
      <c r="G12" s="76"/>
      <c r="H12" s="76"/>
      <c r="I12" s="79"/>
    </row>
    <row r="13" spans="1:9" ht="18.75">
      <c r="A13" s="73" t="s">
        <v>5</v>
      </c>
      <c r="B13" s="77">
        <v>4221</v>
      </c>
      <c r="C13" s="74">
        <v>4081</v>
      </c>
      <c r="D13" s="74">
        <v>4041</v>
      </c>
      <c r="E13" s="75">
        <f t="shared" si="0"/>
        <v>95.73560767590618</v>
      </c>
      <c r="F13" s="78">
        <v>5635</v>
      </c>
      <c r="G13" s="76"/>
      <c r="H13" s="76"/>
      <c r="I13" s="79"/>
    </row>
    <row r="14" spans="1:9" ht="18.75">
      <c r="A14" s="73" t="s">
        <v>6</v>
      </c>
      <c r="B14" s="77">
        <v>2824</v>
      </c>
      <c r="C14" s="74">
        <v>2389</v>
      </c>
      <c r="D14" s="74">
        <v>2261</v>
      </c>
      <c r="E14" s="75">
        <f t="shared" si="0"/>
        <v>80.06373937677054</v>
      </c>
      <c r="F14" s="78">
        <v>954</v>
      </c>
      <c r="G14" s="76"/>
      <c r="H14" s="76"/>
      <c r="I14" s="79"/>
    </row>
    <row r="15" spans="1:9" ht="18.75">
      <c r="A15" s="73" t="s">
        <v>7</v>
      </c>
      <c r="B15" s="77">
        <v>702</v>
      </c>
      <c r="C15" s="74">
        <v>702</v>
      </c>
      <c r="D15" s="74">
        <v>702</v>
      </c>
      <c r="E15" s="75">
        <f t="shared" si="0"/>
        <v>100</v>
      </c>
      <c r="F15" s="78">
        <v>1320</v>
      </c>
      <c r="G15" s="76"/>
      <c r="H15" s="76"/>
      <c r="I15" s="79"/>
    </row>
    <row r="16" spans="1:9" ht="18.75">
      <c r="A16" s="73" t="s">
        <v>8</v>
      </c>
      <c r="B16" s="77">
        <v>2899</v>
      </c>
      <c r="C16" s="74">
        <v>2899</v>
      </c>
      <c r="D16" s="74">
        <v>2899</v>
      </c>
      <c r="E16" s="75">
        <f t="shared" si="0"/>
        <v>100</v>
      </c>
      <c r="F16" s="78">
        <v>783</v>
      </c>
      <c r="G16" s="76">
        <v>783</v>
      </c>
      <c r="H16" s="76">
        <v>783</v>
      </c>
      <c r="I16" s="79">
        <f>H16/F16*100</f>
        <v>100</v>
      </c>
    </row>
    <row r="17" spans="1:9" ht="18.75">
      <c r="A17" s="73" t="s">
        <v>9</v>
      </c>
      <c r="B17" s="77">
        <v>1880</v>
      </c>
      <c r="C17" s="74">
        <v>1880</v>
      </c>
      <c r="D17" s="74">
        <v>1880</v>
      </c>
      <c r="E17" s="75">
        <f t="shared" si="0"/>
        <v>100</v>
      </c>
      <c r="F17" s="78">
        <v>453</v>
      </c>
      <c r="G17" s="76"/>
      <c r="H17" s="76"/>
      <c r="I17" s="79"/>
    </row>
    <row r="18" spans="1:9" ht="18.75">
      <c r="A18" s="73" t="s">
        <v>20</v>
      </c>
      <c r="B18" s="77">
        <v>3461</v>
      </c>
      <c r="C18" s="74">
        <v>3316</v>
      </c>
      <c r="D18" s="74">
        <v>3300</v>
      </c>
      <c r="E18" s="75">
        <f t="shared" si="0"/>
        <v>95.34816527015315</v>
      </c>
      <c r="F18" s="78">
        <v>878</v>
      </c>
      <c r="G18" s="76">
        <v>50</v>
      </c>
      <c r="H18" s="76">
        <v>20</v>
      </c>
      <c r="I18" s="79">
        <f>H18/F18*100</f>
        <v>2.277904328018223</v>
      </c>
    </row>
    <row r="19" spans="1:9" ht="18.75">
      <c r="A19" s="73" t="s">
        <v>10</v>
      </c>
      <c r="B19" s="77">
        <v>1881</v>
      </c>
      <c r="C19" s="74">
        <v>1881</v>
      </c>
      <c r="D19" s="74">
        <v>1881</v>
      </c>
      <c r="E19" s="75">
        <f t="shared" si="0"/>
        <v>100</v>
      </c>
      <c r="F19" s="78">
        <v>2181</v>
      </c>
      <c r="G19" s="76">
        <v>723</v>
      </c>
      <c r="H19" s="76">
        <v>723</v>
      </c>
      <c r="I19" s="79">
        <f>H19/F19*100</f>
        <v>33.14993122420908</v>
      </c>
    </row>
    <row r="20" spans="1:9" ht="18.75">
      <c r="A20" s="73" t="s">
        <v>11</v>
      </c>
      <c r="B20" s="77">
        <v>2187</v>
      </c>
      <c r="C20" s="74">
        <v>2187</v>
      </c>
      <c r="D20" s="74">
        <v>2187</v>
      </c>
      <c r="E20" s="75">
        <f t="shared" si="0"/>
        <v>100</v>
      </c>
      <c r="F20" s="78">
        <v>4852</v>
      </c>
      <c r="G20" s="76">
        <v>600</v>
      </c>
      <c r="H20" s="76">
        <v>600</v>
      </c>
      <c r="I20" s="79">
        <f>H20/F20*100</f>
        <v>12.366034624896951</v>
      </c>
    </row>
    <row r="21" spans="1:9" ht="18.75">
      <c r="A21" s="73" t="s">
        <v>21</v>
      </c>
      <c r="B21" s="77">
        <v>1902</v>
      </c>
      <c r="C21" s="74">
        <v>1902</v>
      </c>
      <c r="D21" s="74">
        <v>1902</v>
      </c>
      <c r="E21" s="75">
        <f t="shared" si="0"/>
        <v>100</v>
      </c>
      <c r="F21" s="78">
        <v>2362</v>
      </c>
      <c r="G21" s="76"/>
      <c r="H21" s="76"/>
      <c r="I21" s="79"/>
    </row>
    <row r="22" spans="1:9" ht="18.75">
      <c r="A22" s="73" t="s">
        <v>22</v>
      </c>
      <c r="B22" s="77">
        <v>3589</v>
      </c>
      <c r="C22" s="74">
        <v>2585</v>
      </c>
      <c r="D22" s="74">
        <v>2585</v>
      </c>
      <c r="E22" s="75">
        <f t="shared" si="0"/>
        <v>72.02563388130399</v>
      </c>
      <c r="F22" s="78">
        <v>2275</v>
      </c>
      <c r="G22" s="76">
        <v>1580</v>
      </c>
      <c r="H22" s="76">
        <v>1580</v>
      </c>
      <c r="I22" s="79">
        <f>H22/F22*100</f>
        <v>69.45054945054945</v>
      </c>
    </row>
    <row r="23" spans="1:9" ht="18.75">
      <c r="A23" s="73" t="s">
        <v>12</v>
      </c>
      <c r="B23" s="77">
        <v>3388</v>
      </c>
      <c r="C23" s="74">
        <v>3349</v>
      </c>
      <c r="D23" s="74">
        <v>3300</v>
      </c>
      <c r="E23" s="75">
        <f t="shared" si="0"/>
        <v>97.40259740259741</v>
      </c>
      <c r="F23" s="78">
        <v>1533</v>
      </c>
      <c r="G23" s="76">
        <v>680</v>
      </c>
      <c r="H23" s="76">
        <v>510</v>
      </c>
      <c r="I23" s="79">
        <f>H23/F23*100</f>
        <v>33.268101761252446</v>
      </c>
    </row>
    <row r="24" spans="1:9" ht="18.75">
      <c r="A24" s="73" t="s">
        <v>13</v>
      </c>
      <c r="B24" s="77">
        <v>3683</v>
      </c>
      <c r="C24" s="74">
        <v>3617</v>
      </c>
      <c r="D24" s="74">
        <v>3617</v>
      </c>
      <c r="E24" s="75">
        <f t="shared" si="0"/>
        <v>98.2079826228618</v>
      </c>
      <c r="F24" s="78">
        <v>3208</v>
      </c>
      <c r="G24" s="76"/>
      <c r="H24" s="76"/>
      <c r="I24" s="79"/>
    </row>
    <row r="25" spans="1:9" ht="18.75">
      <c r="A25" s="73" t="s">
        <v>23</v>
      </c>
      <c r="B25" s="77">
        <v>3615</v>
      </c>
      <c r="C25" s="74">
        <v>3510</v>
      </c>
      <c r="D25" s="74">
        <v>3100</v>
      </c>
      <c r="E25" s="75">
        <f t="shared" si="0"/>
        <v>85.75380359612724</v>
      </c>
      <c r="F25" s="78">
        <v>1473</v>
      </c>
      <c r="G25" s="76"/>
      <c r="H25" s="76"/>
      <c r="I25" s="79"/>
    </row>
    <row r="26" spans="1:9" ht="18.75">
      <c r="A26" s="73" t="s">
        <v>14</v>
      </c>
      <c r="B26" s="77">
        <v>4332</v>
      </c>
      <c r="C26" s="74">
        <v>3388</v>
      </c>
      <c r="D26" s="74">
        <v>2841</v>
      </c>
      <c r="E26" s="75">
        <f t="shared" si="0"/>
        <v>65.58171745152355</v>
      </c>
      <c r="F26" s="78">
        <v>3130</v>
      </c>
      <c r="G26" s="76">
        <v>345</v>
      </c>
      <c r="H26" s="76">
        <v>10</v>
      </c>
      <c r="I26" s="79">
        <f>H26/F26*100</f>
        <v>0.3194888178913738</v>
      </c>
    </row>
    <row r="27" spans="1:9" ht="18.75">
      <c r="A27" s="80" t="s">
        <v>55</v>
      </c>
      <c r="B27" s="80">
        <f>SUM(B6:B26)</f>
        <v>62862</v>
      </c>
      <c r="C27" s="80">
        <f>SUM(C6:C26)</f>
        <v>56463</v>
      </c>
      <c r="D27" s="80">
        <f>SUM(D6:D26)</f>
        <v>54589</v>
      </c>
      <c r="E27" s="81">
        <f t="shared" si="0"/>
        <v>86.83942604435111</v>
      </c>
      <c r="F27" s="82">
        <f>SUM(F6:F26)</f>
        <v>53620</v>
      </c>
      <c r="G27" s="82">
        <f>SUM(G6:G26)</f>
        <v>5879</v>
      </c>
      <c r="H27" s="82">
        <f>SUM(H6:H26)</f>
        <v>5194</v>
      </c>
      <c r="I27" s="83">
        <f>H27/F27*100</f>
        <v>9.686684073107049</v>
      </c>
    </row>
    <row r="28" spans="1:9" ht="16.5" customHeight="1">
      <c r="A28" s="84" t="s">
        <v>56</v>
      </c>
      <c r="B28" s="85">
        <v>65327</v>
      </c>
      <c r="C28" s="85">
        <v>28677</v>
      </c>
      <c r="D28" s="85">
        <v>21378</v>
      </c>
      <c r="E28" s="86">
        <v>32.72460085416443</v>
      </c>
      <c r="F28" s="85">
        <v>55032</v>
      </c>
      <c r="G28" s="85">
        <v>1192</v>
      </c>
      <c r="H28" s="85">
        <v>942</v>
      </c>
      <c r="I28" s="87">
        <v>1.7117313563017882</v>
      </c>
    </row>
  </sheetData>
  <sheetProtection/>
  <mergeCells count="7">
    <mergeCell ref="H1:I1"/>
    <mergeCell ref="F2:I2"/>
    <mergeCell ref="A3:A5"/>
    <mergeCell ref="B3:I3"/>
    <mergeCell ref="B4:E4"/>
    <mergeCell ref="F4:I4"/>
    <mergeCell ref="A1:G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view="pageBreakPreview" zoomScale="90" zoomScaleSheetLayoutView="90" workbookViewId="0" topLeftCell="A1">
      <selection activeCell="L26" sqref="L26"/>
    </sheetView>
  </sheetViews>
  <sheetFormatPr defaultColWidth="9.00390625" defaultRowHeight="12.75"/>
  <cols>
    <col min="1" max="1" width="30.75390625" style="91" customWidth="1"/>
    <col min="2" max="2" width="0.12890625" style="91" hidden="1" customWidth="1"/>
    <col min="3" max="4" width="15.125" style="91" hidden="1" customWidth="1"/>
    <col min="5" max="5" width="30.875" style="91" customWidth="1"/>
    <col min="6" max="6" width="25.625" style="91" customWidth="1"/>
    <col min="7" max="7" width="21.875" style="91" hidden="1" customWidth="1"/>
    <col min="8" max="8" width="23.125" style="91" customWidth="1"/>
    <col min="9" max="16384" width="9.125" style="91" customWidth="1"/>
  </cols>
  <sheetData>
    <row r="1" spans="1:8" ht="18.75">
      <c r="A1" s="88"/>
      <c r="B1" s="89"/>
      <c r="C1" s="89"/>
      <c r="D1" s="89"/>
      <c r="E1" s="89"/>
      <c r="F1" s="89"/>
      <c r="G1" s="90"/>
      <c r="H1" s="90"/>
    </row>
    <row r="2" spans="1:8" ht="18.75">
      <c r="A2" s="249" t="s">
        <v>47</v>
      </c>
      <c r="B2" s="249"/>
      <c r="C2" s="249"/>
      <c r="D2" s="249"/>
      <c r="E2" s="249"/>
      <c r="F2" s="250"/>
      <c r="G2" s="251"/>
      <c r="H2" s="94">
        <v>43297</v>
      </c>
    </row>
    <row r="3" spans="1:8" ht="18.75">
      <c r="A3" s="92"/>
      <c r="B3" s="92"/>
      <c r="C3" s="92"/>
      <c r="D3" s="92"/>
      <c r="E3" s="92"/>
      <c r="F3" s="93"/>
      <c r="G3" s="94"/>
      <c r="H3" s="90"/>
    </row>
    <row r="4" spans="1:8" ht="19.5" thickBot="1">
      <c r="A4" s="89"/>
      <c r="B4" s="89"/>
      <c r="C4" s="89"/>
      <c r="D4" s="89"/>
      <c r="E4" s="89"/>
      <c r="F4" s="95"/>
      <c r="G4" s="90"/>
      <c r="H4" s="95" t="s">
        <v>57</v>
      </c>
    </row>
    <row r="5" spans="1:8" ht="13.5" thickBot="1">
      <c r="A5" s="253" t="s">
        <v>16</v>
      </c>
      <c r="B5" s="254" t="s">
        <v>58</v>
      </c>
      <c r="C5" s="255"/>
      <c r="D5" s="256"/>
      <c r="E5" s="257" t="s">
        <v>59</v>
      </c>
      <c r="F5" s="252" t="s">
        <v>60</v>
      </c>
      <c r="G5" s="246" t="s">
        <v>61</v>
      </c>
      <c r="H5" s="246" t="s">
        <v>62</v>
      </c>
    </row>
    <row r="6" spans="1:8" ht="13.5" thickBot="1">
      <c r="A6" s="253"/>
      <c r="B6" s="254"/>
      <c r="C6" s="255"/>
      <c r="D6" s="256"/>
      <c r="E6" s="257"/>
      <c r="F6" s="252"/>
      <c r="G6" s="247"/>
      <c r="H6" s="247"/>
    </row>
    <row r="7" spans="1:8" ht="13.5" customHeight="1" thickBot="1">
      <c r="A7" s="253"/>
      <c r="B7" s="97" t="s">
        <v>52</v>
      </c>
      <c r="C7" s="98" t="s">
        <v>63</v>
      </c>
      <c r="D7" s="99" t="s">
        <v>0</v>
      </c>
      <c r="E7" s="257"/>
      <c r="F7" s="252"/>
      <c r="G7" s="248"/>
      <c r="H7" s="248"/>
    </row>
    <row r="8" spans="1:8" ht="18.75">
      <c r="A8" s="100" t="s">
        <v>1</v>
      </c>
      <c r="B8" s="101"/>
      <c r="C8" s="102"/>
      <c r="D8" s="103"/>
      <c r="E8" s="104"/>
      <c r="F8" s="105"/>
      <c r="G8" s="106">
        <v>10</v>
      </c>
      <c r="H8" s="106"/>
    </row>
    <row r="9" spans="1:8" ht="18.75">
      <c r="A9" s="107" t="s">
        <v>17</v>
      </c>
      <c r="B9" s="108">
        <v>3553</v>
      </c>
      <c r="C9" s="109">
        <v>3753</v>
      </c>
      <c r="D9" s="110">
        <f aca="true" t="shared" si="0" ref="D9:D28">C9/B9*100</f>
        <v>105.62904587672391</v>
      </c>
      <c r="E9" s="111">
        <v>6245</v>
      </c>
      <c r="F9" s="106">
        <v>3060</v>
      </c>
      <c r="G9" s="111">
        <v>2168</v>
      </c>
      <c r="H9" s="111">
        <v>720</v>
      </c>
    </row>
    <row r="10" spans="1:8" ht="18.75">
      <c r="A10" s="107" t="s">
        <v>18</v>
      </c>
      <c r="B10" s="108">
        <v>8980</v>
      </c>
      <c r="C10" s="109">
        <v>8980</v>
      </c>
      <c r="D10" s="112">
        <f t="shared" si="0"/>
        <v>100</v>
      </c>
      <c r="E10" s="111">
        <v>29277</v>
      </c>
      <c r="F10" s="106">
        <v>2867</v>
      </c>
      <c r="G10" s="111">
        <v>3781</v>
      </c>
      <c r="H10" s="111">
        <v>6687</v>
      </c>
    </row>
    <row r="11" spans="1:8" ht="18.75">
      <c r="A11" s="107" t="s">
        <v>2</v>
      </c>
      <c r="B11" s="108">
        <v>3276</v>
      </c>
      <c r="C11" s="109">
        <v>3276</v>
      </c>
      <c r="D11" s="112">
        <f t="shared" si="0"/>
        <v>100</v>
      </c>
      <c r="E11" s="113">
        <v>5934</v>
      </c>
      <c r="F11" s="106">
        <v>350</v>
      </c>
      <c r="G11" s="111">
        <v>510</v>
      </c>
      <c r="H11" s="111">
        <v>890</v>
      </c>
    </row>
    <row r="12" spans="1:8" ht="18.75">
      <c r="A12" s="107" t="s">
        <v>3</v>
      </c>
      <c r="B12" s="108">
        <v>12319</v>
      </c>
      <c r="C12" s="109">
        <v>15150</v>
      </c>
      <c r="D12" s="112">
        <f t="shared" si="0"/>
        <v>122.98076142544036</v>
      </c>
      <c r="E12" s="113">
        <v>26500</v>
      </c>
      <c r="F12" s="106">
        <v>3030</v>
      </c>
      <c r="G12" s="111">
        <v>1097</v>
      </c>
      <c r="H12" s="111">
        <v>580</v>
      </c>
    </row>
    <row r="13" spans="1:8" ht="18.75">
      <c r="A13" s="107" t="s">
        <v>19</v>
      </c>
      <c r="B13" s="108">
        <v>9371</v>
      </c>
      <c r="C13" s="109">
        <v>9371</v>
      </c>
      <c r="D13" s="112">
        <f t="shared" si="0"/>
        <v>100</v>
      </c>
      <c r="E13" s="111">
        <v>23000</v>
      </c>
      <c r="F13" s="106">
        <v>4000</v>
      </c>
      <c r="G13" s="111">
        <v>700</v>
      </c>
      <c r="H13" s="111">
        <v>400</v>
      </c>
    </row>
    <row r="14" spans="1:8" ht="18.75">
      <c r="A14" s="107" t="s">
        <v>4</v>
      </c>
      <c r="B14" s="108">
        <v>15268</v>
      </c>
      <c r="C14" s="109">
        <v>15268</v>
      </c>
      <c r="D14" s="112">
        <f t="shared" si="0"/>
        <v>100</v>
      </c>
      <c r="E14" s="113">
        <v>36376</v>
      </c>
      <c r="F14" s="106">
        <v>11091</v>
      </c>
      <c r="G14" s="111">
        <v>396</v>
      </c>
      <c r="H14" s="111">
        <v>7674</v>
      </c>
    </row>
    <row r="15" spans="1:8" ht="18.75">
      <c r="A15" s="107" t="s">
        <v>5</v>
      </c>
      <c r="B15" s="108">
        <v>37190</v>
      </c>
      <c r="C15" s="109">
        <v>37190</v>
      </c>
      <c r="D15" s="112">
        <f t="shared" si="0"/>
        <v>100</v>
      </c>
      <c r="E15" s="113">
        <v>85703</v>
      </c>
      <c r="F15" s="106">
        <v>26319</v>
      </c>
      <c r="G15" s="111">
        <v>3610</v>
      </c>
      <c r="H15" s="111">
        <v>20969</v>
      </c>
    </row>
    <row r="16" spans="1:8" ht="18.75">
      <c r="A16" s="107" t="s">
        <v>6</v>
      </c>
      <c r="B16" s="108">
        <v>11276</v>
      </c>
      <c r="C16" s="109">
        <v>11276</v>
      </c>
      <c r="D16" s="112">
        <f t="shared" si="0"/>
        <v>100</v>
      </c>
      <c r="E16" s="113">
        <v>14830</v>
      </c>
      <c r="F16" s="106">
        <v>10375</v>
      </c>
      <c r="G16" s="111">
        <v>940</v>
      </c>
      <c r="H16" s="111">
        <v>2854</v>
      </c>
    </row>
    <row r="17" spans="1:8" ht="18.75">
      <c r="A17" s="107" t="s">
        <v>7</v>
      </c>
      <c r="B17" s="108">
        <v>12446.5</v>
      </c>
      <c r="C17" s="109">
        <v>12447</v>
      </c>
      <c r="D17" s="112">
        <f t="shared" si="0"/>
        <v>100.00401719358855</v>
      </c>
      <c r="E17" s="113">
        <v>46450</v>
      </c>
      <c r="F17" s="106">
        <v>10020</v>
      </c>
      <c r="G17" s="111">
        <v>702</v>
      </c>
      <c r="H17" s="111">
        <v>13700</v>
      </c>
    </row>
    <row r="18" spans="1:8" ht="18.75">
      <c r="A18" s="107" t="s">
        <v>8</v>
      </c>
      <c r="B18" s="108">
        <v>9683</v>
      </c>
      <c r="C18" s="109">
        <v>9683</v>
      </c>
      <c r="D18" s="112">
        <f t="shared" si="0"/>
        <v>100</v>
      </c>
      <c r="E18" s="113">
        <v>26200</v>
      </c>
      <c r="F18" s="106">
        <v>10919</v>
      </c>
      <c r="G18" s="106">
        <v>2700</v>
      </c>
      <c r="H18" s="111">
        <v>6533</v>
      </c>
    </row>
    <row r="19" spans="1:8" ht="18.75">
      <c r="A19" s="107" t="s">
        <v>9</v>
      </c>
      <c r="B19" s="108">
        <v>7500</v>
      </c>
      <c r="C19" s="109">
        <v>7930</v>
      </c>
      <c r="D19" s="112">
        <f t="shared" si="0"/>
        <v>105.73333333333332</v>
      </c>
      <c r="E19" s="113">
        <v>10118</v>
      </c>
      <c r="F19" s="106">
        <v>9847</v>
      </c>
      <c r="G19" s="106">
        <v>1297</v>
      </c>
      <c r="H19" s="111">
        <v>940</v>
      </c>
    </row>
    <row r="20" spans="1:8" s="114" customFormat="1" ht="18.75">
      <c r="A20" s="107" t="s">
        <v>20</v>
      </c>
      <c r="B20" s="108">
        <v>11961</v>
      </c>
      <c r="C20" s="109">
        <v>13099</v>
      </c>
      <c r="D20" s="112">
        <f t="shared" si="0"/>
        <v>109.51425466098152</v>
      </c>
      <c r="E20" s="113">
        <v>21910</v>
      </c>
      <c r="F20" s="106">
        <v>21840</v>
      </c>
      <c r="G20" s="111">
        <v>4051</v>
      </c>
      <c r="H20" s="111">
        <v>1500</v>
      </c>
    </row>
    <row r="21" spans="1:8" ht="18.75">
      <c r="A21" s="107" t="s">
        <v>10</v>
      </c>
      <c r="B21" s="108">
        <v>4024</v>
      </c>
      <c r="C21" s="109">
        <v>4024</v>
      </c>
      <c r="D21" s="112">
        <f t="shared" si="0"/>
        <v>100</v>
      </c>
      <c r="E21" s="113">
        <v>10794</v>
      </c>
      <c r="F21" s="106">
        <v>4805</v>
      </c>
      <c r="G21" s="111">
        <v>1638</v>
      </c>
      <c r="H21" s="111">
        <v>2680</v>
      </c>
    </row>
    <row r="22" spans="1:8" ht="18.75">
      <c r="A22" s="107" t="s">
        <v>11</v>
      </c>
      <c r="B22" s="108">
        <v>6511</v>
      </c>
      <c r="C22" s="109">
        <v>8630</v>
      </c>
      <c r="D22" s="112">
        <f t="shared" si="0"/>
        <v>132.54492397481187</v>
      </c>
      <c r="E22" s="111">
        <v>18270</v>
      </c>
      <c r="F22" s="106">
        <v>8668</v>
      </c>
      <c r="G22" s="111">
        <v>2103</v>
      </c>
      <c r="H22" s="111"/>
    </row>
    <row r="23" spans="1:8" ht="18.75">
      <c r="A23" s="107" t="s">
        <v>21</v>
      </c>
      <c r="B23" s="108">
        <v>8463</v>
      </c>
      <c r="C23" s="109">
        <v>12600</v>
      </c>
      <c r="D23" s="112">
        <f t="shared" si="0"/>
        <v>148.8833746898263</v>
      </c>
      <c r="E23" s="113">
        <v>23700</v>
      </c>
      <c r="F23" s="115">
        <v>9000</v>
      </c>
      <c r="G23" s="111">
        <v>1800</v>
      </c>
      <c r="H23" s="111">
        <v>7200</v>
      </c>
    </row>
    <row r="24" spans="1:8" ht="18.75">
      <c r="A24" s="107" t="s">
        <v>22</v>
      </c>
      <c r="B24" s="108">
        <v>7255</v>
      </c>
      <c r="C24" s="109">
        <v>7255</v>
      </c>
      <c r="D24" s="112">
        <f t="shared" si="0"/>
        <v>100</v>
      </c>
      <c r="E24" s="111">
        <v>21318</v>
      </c>
      <c r="F24" s="106">
        <v>975</v>
      </c>
      <c r="G24" s="111">
        <v>2152</v>
      </c>
      <c r="H24" s="111">
        <v>1538</v>
      </c>
    </row>
    <row r="25" spans="1:8" ht="18.75">
      <c r="A25" s="107" t="s">
        <v>12</v>
      </c>
      <c r="B25" s="108">
        <v>8922</v>
      </c>
      <c r="C25" s="109">
        <v>8922</v>
      </c>
      <c r="D25" s="112">
        <f t="shared" si="0"/>
        <v>100</v>
      </c>
      <c r="E25" s="111">
        <v>21838</v>
      </c>
      <c r="F25" s="106">
        <v>2827</v>
      </c>
      <c r="G25" s="111">
        <v>1659</v>
      </c>
      <c r="H25" s="111">
        <v>1162</v>
      </c>
    </row>
    <row r="26" spans="1:8" ht="18.75">
      <c r="A26" s="107" t="s">
        <v>13</v>
      </c>
      <c r="B26" s="108">
        <v>6272</v>
      </c>
      <c r="C26" s="109">
        <v>12057</v>
      </c>
      <c r="D26" s="112">
        <f t="shared" si="0"/>
        <v>192.23533163265304</v>
      </c>
      <c r="E26" s="111">
        <v>42000</v>
      </c>
      <c r="F26" s="106">
        <v>7811</v>
      </c>
      <c r="G26" s="111">
        <v>1828</v>
      </c>
      <c r="H26" s="111">
        <v>21770</v>
      </c>
    </row>
    <row r="27" spans="1:8" ht="18.75">
      <c r="A27" s="107" t="s">
        <v>23</v>
      </c>
      <c r="B27" s="108">
        <v>15256</v>
      </c>
      <c r="C27" s="109">
        <v>15256</v>
      </c>
      <c r="D27" s="112">
        <f t="shared" si="0"/>
        <v>100</v>
      </c>
      <c r="E27" s="111">
        <v>58391</v>
      </c>
      <c r="F27" s="106">
        <v>8390</v>
      </c>
      <c r="G27" s="111">
        <v>3220</v>
      </c>
      <c r="H27" s="111">
        <v>4300</v>
      </c>
    </row>
    <row r="28" spans="1:8" ht="18.75">
      <c r="A28" s="107" t="s">
        <v>14</v>
      </c>
      <c r="B28" s="108">
        <v>21026</v>
      </c>
      <c r="C28" s="109">
        <v>21026</v>
      </c>
      <c r="D28" s="112">
        <f t="shared" si="0"/>
        <v>100</v>
      </c>
      <c r="E28" s="111">
        <v>75450</v>
      </c>
      <c r="F28" s="106">
        <v>2500</v>
      </c>
      <c r="G28" s="111">
        <v>3002</v>
      </c>
      <c r="H28" s="111">
        <v>25300</v>
      </c>
    </row>
    <row r="29" spans="1:8" ht="19.5" thickBot="1">
      <c r="A29" s="116"/>
      <c r="B29" s="117"/>
      <c r="C29" s="118"/>
      <c r="D29" s="119"/>
      <c r="E29" s="120"/>
      <c r="F29" s="121"/>
      <c r="G29" s="122"/>
      <c r="H29" s="122"/>
    </row>
    <row r="30" spans="1:8" ht="19.5" thickBot="1">
      <c r="A30" s="123" t="s">
        <v>55</v>
      </c>
      <c r="B30" s="124">
        <f>SUM(B8:B28)</f>
        <v>220552.5</v>
      </c>
      <c r="C30" s="124">
        <f>SUM(C8:C28)</f>
        <v>237193</v>
      </c>
      <c r="D30" s="119">
        <f>C30/B30*100</f>
        <v>107.54491560966211</v>
      </c>
      <c r="E30" s="125">
        <f>SUM(E8:E29)</f>
        <v>604304</v>
      </c>
      <c r="F30" s="125">
        <f>SUM(F8:F29)</f>
        <v>158694</v>
      </c>
      <c r="G30" s="96">
        <f>SUM(G8:G29)</f>
        <v>39364</v>
      </c>
      <c r="H30" s="96">
        <f>SUM(H8:H29)</f>
        <v>127397</v>
      </c>
    </row>
    <row r="31" spans="1:8" ht="19.5" thickBot="1">
      <c r="A31" s="126" t="s">
        <v>15</v>
      </c>
      <c r="B31" s="127"/>
      <c r="C31" s="127"/>
      <c r="D31" s="128"/>
      <c r="E31" s="129">
        <v>459484</v>
      </c>
      <c r="F31" s="130">
        <v>171381</v>
      </c>
      <c r="G31" s="129"/>
      <c r="H31" s="129">
        <v>103057</v>
      </c>
    </row>
  </sheetData>
  <sheetProtection/>
  <mergeCells count="7">
    <mergeCell ref="H5:H7"/>
    <mergeCell ref="A2:G2"/>
    <mergeCell ref="G5:G7"/>
    <mergeCell ref="F5:F7"/>
    <mergeCell ref="A5:A7"/>
    <mergeCell ref="B5:D6"/>
    <mergeCell ref="E5:E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workbookViewId="0" topLeftCell="A2">
      <selection activeCell="K27" sqref="K27"/>
    </sheetView>
  </sheetViews>
  <sheetFormatPr defaultColWidth="9.00390625" defaultRowHeight="12.75"/>
  <cols>
    <col min="1" max="1" width="23.00390625" style="131" customWidth="1"/>
    <col min="2" max="2" width="16.75390625" style="131" customWidth="1"/>
    <col min="3" max="3" width="11.25390625" style="131" customWidth="1"/>
    <col min="4" max="4" width="14.00390625" style="131" customWidth="1"/>
    <col min="5" max="5" width="9.375" style="131" customWidth="1"/>
    <col min="6" max="6" width="9.25390625" style="131" customWidth="1"/>
    <col min="7" max="7" width="16.625" style="131" customWidth="1"/>
    <col min="8" max="8" width="13.375" style="131" customWidth="1"/>
    <col min="9" max="9" width="13.875" style="131" customWidth="1"/>
    <col min="10" max="10" width="9.625" style="131" customWidth="1"/>
    <col min="11" max="11" width="8.625" style="131" customWidth="1"/>
    <col min="12" max="12" width="8.00390625" style="131" hidden="1" customWidth="1"/>
    <col min="13" max="13" width="9.125" style="131" hidden="1" customWidth="1"/>
    <col min="14" max="14" width="8.75390625" style="131" hidden="1" customWidth="1"/>
    <col min="15" max="15" width="6.625" style="131" hidden="1" customWidth="1"/>
    <col min="16" max="16" width="5.00390625" style="131" hidden="1" customWidth="1"/>
    <col min="17" max="17" width="7.875" style="131" hidden="1" customWidth="1"/>
    <col min="18" max="18" width="9.125" style="131" hidden="1" customWidth="1"/>
    <col min="19" max="19" width="8.75390625" style="131" hidden="1" customWidth="1"/>
    <col min="20" max="20" width="6.75390625" style="131" hidden="1" customWidth="1"/>
    <col min="21" max="21" width="5.00390625" style="131" hidden="1" customWidth="1"/>
    <col min="22" max="22" width="8.00390625" style="131" hidden="1" customWidth="1"/>
    <col min="23" max="23" width="9.125" style="131" hidden="1" customWidth="1"/>
    <col min="24" max="24" width="8.75390625" style="131" hidden="1" customWidth="1"/>
    <col min="25" max="25" width="6.75390625" style="131" hidden="1" customWidth="1"/>
    <col min="26" max="26" width="4.25390625" style="131" hidden="1" customWidth="1"/>
    <col min="27" max="16384" width="9.125" style="131" customWidth="1"/>
  </cols>
  <sheetData>
    <row r="2" spans="2:11" ht="30.75" customHeight="1">
      <c r="B2" s="258" t="s">
        <v>64</v>
      </c>
      <c r="C2" s="258"/>
      <c r="D2" s="258"/>
      <c r="E2" s="258"/>
      <c r="F2" s="258"/>
      <c r="G2" s="258"/>
      <c r="H2" s="258"/>
      <c r="I2" s="258"/>
      <c r="K2" s="132"/>
    </row>
    <row r="3" spans="1:26" ht="15.75" customHeight="1" thickBot="1">
      <c r="A3" s="133"/>
      <c r="B3" s="133"/>
      <c r="C3" s="133"/>
      <c r="D3" s="133"/>
      <c r="E3" s="133"/>
      <c r="F3" s="133"/>
      <c r="G3" s="133"/>
      <c r="H3" s="133"/>
      <c r="I3" s="134"/>
      <c r="J3" s="266">
        <v>43297</v>
      </c>
      <c r="K3" s="267"/>
      <c r="L3" s="133"/>
      <c r="M3" s="133"/>
      <c r="N3" s="133"/>
      <c r="O3" s="133"/>
      <c r="T3" s="133"/>
      <c r="U3" s="133"/>
      <c r="Z3" s="133"/>
    </row>
    <row r="4" spans="1:26" ht="15.75" customHeight="1" thickBot="1">
      <c r="A4" s="259" t="s">
        <v>16</v>
      </c>
      <c r="B4" s="261" t="s">
        <v>65</v>
      </c>
      <c r="C4" s="261"/>
      <c r="D4" s="261"/>
      <c r="E4" s="261"/>
      <c r="F4" s="261"/>
      <c r="G4" s="262" t="s">
        <v>66</v>
      </c>
      <c r="H4" s="262"/>
      <c r="I4" s="262"/>
      <c r="J4" s="262"/>
      <c r="K4" s="262"/>
      <c r="L4" s="265" t="s">
        <v>67</v>
      </c>
      <c r="M4" s="263"/>
      <c r="N4" s="263"/>
      <c r="O4" s="263"/>
      <c r="P4" s="263"/>
      <c r="Q4" s="263" t="s">
        <v>68</v>
      </c>
      <c r="R4" s="263"/>
      <c r="S4" s="263"/>
      <c r="T4" s="263"/>
      <c r="U4" s="263"/>
      <c r="V4" s="263" t="s">
        <v>69</v>
      </c>
      <c r="W4" s="263"/>
      <c r="X4" s="263"/>
      <c r="Y4" s="263"/>
      <c r="Z4" s="264"/>
    </row>
    <row r="5" spans="1:26" ht="40.5" customHeight="1" thickBot="1">
      <c r="A5" s="260"/>
      <c r="B5" s="135" t="s">
        <v>70</v>
      </c>
      <c r="C5" s="136" t="s">
        <v>71</v>
      </c>
      <c r="D5" s="136" t="s">
        <v>72</v>
      </c>
      <c r="E5" s="137" t="s">
        <v>73</v>
      </c>
      <c r="F5" s="138" t="s">
        <v>0</v>
      </c>
      <c r="G5" s="135" t="s">
        <v>70</v>
      </c>
      <c r="H5" s="137" t="s">
        <v>71</v>
      </c>
      <c r="I5" s="136" t="s">
        <v>72</v>
      </c>
      <c r="J5" s="137" t="s">
        <v>73</v>
      </c>
      <c r="K5" s="138" t="s">
        <v>0</v>
      </c>
      <c r="L5" s="135" t="s">
        <v>70</v>
      </c>
      <c r="M5" s="137" t="s">
        <v>71</v>
      </c>
      <c r="N5" s="136" t="s">
        <v>72</v>
      </c>
      <c r="O5" s="137" t="s">
        <v>73</v>
      </c>
      <c r="P5" s="138" t="s">
        <v>0</v>
      </c>
      <c r="Q5" s="135" t="s">
        <v>70</v>
      </c>
      <c r="R5" s="137" t="s">
        <v>71</v>
      </c>
      <c r="S5" s="136" t="s">
        <v>72</v>
      </c>
      <c r="T5" s="136" t="s">
        <v>73</v>
      </c>
      <c r="U5" s="138" t="s">
        <v>0</v>
      </c>
      <c r="V5" s="135" t="s">
        <v>74</v>
      </c>
      <c r="W5" s="137" t="s">
        <v>71</v>
      </c>
      <c r="X5" s="136" t="s">
        <v>72</v>
      </c>
      <c r="Y5" s="136" t="s">
        <v>73</v>
      </c>
      <c r="Z5" s="138" t="s">
        <v>0</v>
      </c>
    </row>
    <row r="6" spans="1:26" ht="15.75">
      <c r="A6" s="226" t="s">
        <v>1</v>
      </c>
      <c r="B6" s="139">
        <v>420</v>
      </c>
      <c r="C6" s="139">
        <v>18</v>
      </c>
      <c r="D6" s="140">
        <v>42</v>
      </c>
      <c r="E6" s="140">
        <f aca="true" t="shared" si="0" ref="E6:E27">C6+D6</f>
        <v>60</v>
      </c>
      <c r="F6" s="141">
        <f>E6/B6*100</f>
        <v>14.285714285714285</v>
      </c>
      <c r="G6" s="139">
        <v>0</v>
      </c>
      <c r="H6" s="139">
        <v>0</v>
      </c>
      <c r="I6" s="142"/>
      <c r="J6" s="140">
        <f aca="true" t="shared" si="1" ref="J6:J26">H6+I6</f>
        <v>0</v>
      </c>
      <c r="K6" s="143">
        <v>0</v>
      </c>
      <c r="L6" s="139">
        <v>0</v>
      </c>
      <c r="M6" s="139">
        <v>0</v>
      </c>
      <c r="N6" s="142"/>
      <c r="O6" s="140">
        <f aca="true" t="shared" si="2" ref="O6:O26">M6+N6</f>
        <v>0</v>
      </c>
      <c r="P6" s="144">
        <v>0</v>
      </c>
      <c r="Q6" s="139">
        <v>0</v>
      </c>
      <c r="R6" s="139">
        <v>0</v>
      </c>
      <c r="S6" s="142"/>
      <c r="T6" s="140">
        <f aca="true" t="shared" si="3" ref="T6:T26">R6+S6</f>
        <v>0</v>
      </c>
      <c r="U6" s="145">
        <v>0</v>
      </c>
      <c r="V6" s="139">
        <v>142</v>
      </c>
      <c r="W6" s="139">
        <v>0</v>
      </c>
      <c r="X6" s="146"/>
      <c r="Y6" s="147">
        <f aca="true" t="shared" si="4" ref="Y6:Y26">W6+X6</f>
        <v>0</v>
      </c>
      <c r="Z6" s="144">
        <f>Y6/V6*100</f>
        <v>0</v>
      </c>
    </row>
    <row r="7" spans="1:26" ht="15.75">
      <c r="A7" s="148" t="s">
        <v>17</v>
      </c>
      <c r="B7" s="139">
        <v>3000</v>
      </c>
      <c r="C7" s="139">
        <v>26</v>
      </c>
      <c r="D7" s="146">
        <v>1095</v>
      </c>
      <c r="E7" s="147">
        <f t="shared" si="0"/>
        <v>1121</v>
      </c>
      <c r="F7" s="143">
        <f aca="true" t="shared" si="5" ref="F7:F27">(E7*100)/B7</f>
        <v>37.36666666666667</v>
      </c>
      <c r="G7" s="139">
        <v>5000</v>
      </c>
      <c r="H7" s="139">
        <v>63</v>
      </c>
      <c r="I7" s="146"/>
      <c r="J7" s="140">
        <f t="shared" si="1"/>
        <v>63</v>
      </c>
      <c r="K7" s="143">
        <f aca="true" t="shared" si="6" ref="K7:K22">(J7*100)/G7</f>
        <v>1.26</v>
      </c>
      <c r="L7" s="139">
        <v>1500</v>
      </c>
      <c r="M7" s="139">
        <v>0</v>
      </c>
      <c r="N7" s="146"/>
      <c r="O7" s="140">
        <f t="shared" si="2"/>
        <v>0</v>
      </c>
      <c r="P7" s="144">
        <f aca="true" t="shared" si="7" ref="P7:P27">(O7*100)/L7</f>
        <v>0</v>
      </c>
      <c r="Q7" s="139">
        <v>0</v>
      </c>
      <c r="R7" s="139">
        <v>0</v>
      </c>
      <c r="S7" s="146"/>
      <c r="T7" s="140">
        <f t="shared" si="3"/>
        <v>0</v>
      </c>
      <c r="U7" s="144">
        <v>0</v>
      </c>
      <c r="V7" s="139">
        <v>4500</v>
      </c>
      <c r="W7" s="139">
        <v>0</v>
      </c>
      <c r="X7" s="146"/>
      <c r="Y7" s="147">
        <f t="shared" si="4"/>
        <v>0</v>
      </c>
      <c r="Z7" s="144">
        <f aca="true" t="shared" si="8" ref="Z7:Z27">(Y7*100)/V7</f>
        <v>0</v>
      </c>
    </row>
    <row r="8" spans="1:26" ht="15.75">
      <c r="A8" s="148" t="s">
        <v>18</v>
      </c>
      <c r="B8" s="139">
        <v>2020</v>
      </c>
      <c r="C8" s="139">
        <v>110</v>
      </c>
      <c r="D8" s="146">
        <v>1463</v>
      </c>
      <c r="E8" s="147">
        <f t="shared" si="0"/>
        <v>1573</v>
      </c>
      <c r="F8" s="143">
        <f t="shared" si="5"/>
        <v>77.87128712871286</v>
      </c>
      <c r="G8" s="139">
        <v>3950</v>
      </c>
      <c r="H8" s="139">
        <v>3000</v>
      </c>
      <c r="I8" s="146">
        <v>6544</v>
      </c>
      <c r="J8" s="140">
        <f t="shared" si="1"/>
        <v>9544</v>
      </c>
      <c r="K8" s="143">
        <f t="shared" si="6"/>
        <v>241.62025316455697</v>
      </c>
      <c r="L8" s="139">
        <v>2010</v>
      </c>
      <c r="M8" s="139">
        <v>0</v>
      </c>
      <c r="N8" s="146"/>
      <c r="O8" s="140">
        <f t="shared" si="2"/>
        <v>0</v>
      </c>
      <c r="P8" s="144">
        <f t="shared" si="7"/>
        <v>0</v>
      </c>
      <c r="Q8" s="139">
        <v>11500</v>
      </c>
      <c r="R8" s="139">
        <v>2010</v>
      </c>
      <c r="S8" s="146"/>
      <c r="T8" s="140">
        <f t="shared" si="3"/>
        <v>2010</v>
      </c>
      <c r="U8" s="144">
        <f>(T8*100)/Q8</f>
        <v>17.47826086956522</v>
      </c>
      <c r="V8" s="139">
        <v>18800</v>
      </c>
      <c r="W8" s="139">
        <v>800</v>
      </c>
      <c r="X8" s="146"/>
      <c r="Y8" s="147">
        <f t="shared" si="4"/>
        <v>800</v>
      </c>
      <c r="Z8" s="144">
        <f t="shared" si="8"/>
        <v>4.25531914893617</v>
      </c>
    </row>
    <row r="9" spans="1:26" ht="15.75">
      <c r="A9" s="148" t="s">
        <v>2</v>
      </c>
      <c r="B9" s="139">
        <v>2000</v>
      </c>
      <c r="C9" s="139">
        <v>0</v>
      </c>
      <c r="D9" s="146">
        <v>1600</v>
      </c>
      <c r="E9" s="147">
        <f t="shared" si="0"/>
        <v>1600</v>
      </c>
      <c r="F9" s="143">
        <f t="shared" si="5"/>
        <v>80</v>
      </c>
      <c r="G9" s="139">
        <v>650</v>
      </c>
      <c r="H9" s="139">
        <v>0</v>
      </c>
      <c r="I9" s="146">
        <v>50</v>
      </c>
      <c r="J9" s="140">
        <f t="shared" si="1"/>
        <v>50</v>
      </c>
      <c r="K9" s="143">
        <f t="shared" si="6"/>
        <v>7.6923076923076925</v>
      </c>
      <c r="L9" s="139">
        <v>150</v>
      </c>
      <c r="M9" s="139">
        <v>0</v>
      </c>
      <c r="N9" s="146"/>
      <c r="O9" s="140">
        <f t="shared" si="2"/>
        <v>0</v>
      </c>
      <c r="P9" s="144">
        <f t="shared" si="7"/>
        <v>0</v>
      </c>
      <c r="Q9" s="139">
        <v>0</v>
      </c>
      <c r="R9" s="139">
        <v>0</v>
      </c>
      <c r="S9" s="146"/>
      <c r="T9" s="140">
        <f t="shared" si="3"/>
        <v>0</v>
      </c>
      <c r="U9" s="144">
        <v>0</v>
      </c>
      <c r="V9" s="139">
        <v>560</v>
      </c>
      <c r="W9" s="139">
        <v>0</v>
      </c>
      <c r="X9" s="146"/>
      <c r="Y9" s="147">
        <f t="shared" si="4"/>
        <v>0</v>
      </c>
      <c r="Z9" s="144">
        <f t="shared" si="8"/>
        <v>0</v>
      </c>
    </row>
    <row r="10" spans="1:26" ht="15.75">
      <c r="A10" s="148" t="s">
        <v>3</v>
      </c>
      <c r="B10" s="139">
        <v>3500</v>
      </c>
      <c r="C10" s="139">
        <v>350</v>
      </c>
      <c r="D10" s="146">
        <v>3540</v>
      </c>
      <c r="E10" s="147">
        <f t="shared" si="0"/>
        <v>3890</v>
      </c>
      <c r="F10" s="143">
        <f t="shared" si="5"/>
        <v>111.14285714285714</v>
      </c>
      <c r="G10" s="139">
        <v>2000</v>
      </c>
      <c r="H10" s="139">
        <v>0</v>
      </c>
      <c r="I10" s="146">
        <v>2100</v>
      </c>
      <c r="J10" s="140">
        <f t="shared" si="1"/>
        <v>2100</v>
      </c>
      <c r="K10" s="143">
        <f t="shared" si="6"/>
        <v>105</v>
      </c>
      <c r="L10" s="139">
        <v>1400</v>
      </c>
      <c r="M10" s="139">
        <v>200</v>
      </c>
      <c r="N10" s="146"/>
      <c r="O10" s="140">
        <f t="shared" si="2"/>
        <v>200</v>
      </c>
      <c r="P10" s="144">
        <f t="shared" si="7"/>
        <v>14.285714285714286</v>
      </c>
      <c r="Q10" s="139">
        <v>0</v>
      </c>
      <c r="R10" s="139">
        <v>0</v>
      </c>
      <c r="S10" s="146"/>
      <c r="T10" s="140">
        <f t="shared" si="3"/>
        <v>0</v>
      </c>
      <c r="U10" s="144">
        <v>0</v>
      </c>
      <c r="V10" s="139">
        <v>1400</v>
      </c>
      <c r="W10" s="139">
        <v>200</v>
      </c>
      <c r="X10" s="146"/>
      <c r="Y10" s="147">
        <f t="shared" si="4"/>
        <v>200</v>
      </c>
      <c r="Z10" s="144">
        <f t="shared" si="8"/>
        <v>14.285714285714286</v>
      </c>
    </row>
    <row r="11" spans="1:26" ht="15.75">
      <c r="A11" s="148" t="s">
        <v>19</v>
      </c>
      <c r="B11" s="139">
        <v>715</v>
      </c>
      <c r="C11" s="139">
        <v>281</v>
      </c>
      <c r="D11" s="146">
        <v>650</v>
      </c>
      <c r="E11" s="147">
        <f t="shared" si="0"/>
        <v>931</v>
      </c>
      <c r="F11" s="143">
        <f t="shared" si="5"/>
        <v>130.2097902097902</v>
      </c>
      <c r="G11" s="139">
        <v>2230</v>
      </c>
      <c r="H11" s="139">
        <v>2341</v>
      </c>
      <c r="I11" s="146">
        <v>1890</v>
      </c>
      <c r="J11" s="140">
        <f t="shared" si="1"/>
        <v>4231</v>
      </c>
      <c r="K11" s="143">
        <f t="shared" si="6"/>
        <v>189.73094170403587</v>
      </c>
      <c r="L11" s="139">
        <v>1895</v>
      </c>
      <c r="M11" s="139">
        <v>1229</v>
      </c>
      <c r="N11" s="146"/>
      <c r="O11" s="140">
        <f t="shared" si="2"/>
        <v>1229</v>
      </c>
      <c r="P11" s="144">
        <f t="shared" si="7"/>
        <v>64.85488126649076</v>
      </c>
      <c r="Q11" s="139">
        <v>5130</v>
      </c>
      <c r="R11" s="139">
        <v>942</v>
      </c>
      <c r="S11" s="146"/>
      <c r="T11" s="140">
        <f t="shared" si="3"/>
        <v>942</v>
      </c>
      <c r="U11" s="144">
        <f>(T11*100)/Q11</f>
        <v>18.362573099415204</v>
      </c>
      <c r="V11" s="139">
        <v>1310</v>
      </c>
      <c r="W11" s="139">
        <v>550</v>
      </c>
      <c r="X11" s="146"/>
      <c r="Y11" s="147">
        <f t="shared" si="4"/>
        <v>550</v>
      </c>
      <c r="Z11" s="144">
        <f t="shared" si="8"/>
        <v>41.98473282442748</v>
      </c>
    </row>
    <row r="12" spans="1:26" ht="15.75">
      <c r="A12" s="148" t="s">
        <v>4</v>
      </c>
      <c r="B12" s="139">
        <v>1020</v>
      </c>
      <c r="C12" s="139">
        <v>250</v>
      </c>
      <c r="D12" s="146">
        <v>1033</v>
      </c>
      <c r="E12" s="147">
        <f t="shared" si="0"/>
        <v>1283</v>
      </c>
      <c r="F12" s="143">
        <f t="shared" si="5"/>
        <v>125.7843137254902</v>
      </c>
      <c r="G12" s="139">
        <v>2100</v>
      </c>
      <c r="H12" s="139">
        <v>2400</v>
      </c>
      <c r="I12" s="146"/>
      <c r="J12" s="140">
        <f t="shared" si="1"/>
        <v>2400</v>
      </c>
      <c r="K12" s="143">
        <f t="shared" si="6"/>
        <v>114.28571428571429</v>
      </c>
      <c r="L12" s="139">
        <v>1180</v>
      </c>
      <c r="M12" s="139">
        <v>320</v>
      </c>
      <c r="N12" s="146"/>
      <c r="O12" s="140">
        <f t="shared" si="2"/>
        <v>320</v>
      </c>
      <c r="P12" s="144">
        <f t="shared" si="7"/>
        <v>27.11864406779661</v>
      </c>
      <c r="Q12" s="139">
        <v>1500</v>
      </c>
      <c r="R12" s="139">
        <v>700</v>
      </c>
      <c r="S12" s="146"/>
      <c r="T12" s="140">
        <f t="shared" si="3"/>
        <v>700</v>
      </c>
      <c r="U12" s="144">
        <f>(T12*100)/Q12</f>
        <v>46.666666666666664</v>
      </c>
      <c r="V12" s="139">
        <v>2500</v>
      </c>
      <c r="W12" s="139">
        <v>380</v>
      </c>
      <c r="X12" s="146"/>
      <c r="Y12" s="147">
        <f t="shared" si="4"/>
        <v>380</v>
      </c>
      <c r="Z12" s="144">
        <f t="shared" si="8"/>
        <v>15.2</v>
      </c>
    </row>
    <row r="13" spans="1:26" ht="15.75">
      <c r="A13" s="148" t="s">
        <v>5</v>
      </c>
      <c r="B13" s="139">
        <v>900</v>
      </c>
      <c r="C13" s="139">
        <v>0</v>
      </c>
      <c r="D13" s="146">
        <v>4409</v>
      </c>
      <c r="E13" s="147">
        <f t="shared" si="0"/>
        <v>4409</v>
      </c>
      <c r="F13" s="143">
        <f t="shared" si="5"/>
        <v>489.8888888888889</v>
      </c>
      <c r="G13" s="139">
        <v>10000</v>
      </c>
      <c r="H13" s="139">
        <v>0</v>
      </c>
      <c r="I13" s="146">
        <v>3377</v>
      </c>
      <c r="J13" s="140">
        <f t="shared" si="1"/>
        <v>3377</v>
      </c>
      <c r="K13" s="143">
        <f t="shared" si="6"/>
        <v>33.77</v>
      </c>
      <c r="L13" s="139">
        <v>3000</v>
      </c>
      <c r="M13" s="139">
        <v>0</v>
      </c>
      <c r="N13" s="146"/>
      <c r="O13" s="140">
        <f t="shared" si="2"/>
        <v>0</v>
      </c>
      <c r="P13" s="144">
        <f t="shared" si="7"/>
        <v>0</v>
      </c>
      <c r="Q13" s="139">
        <v>30000</v>
      </c>
      <c r="R13" s="139">
        <v>0</v>
      </c>
      <c r="S13" s="146"/>
      <c r="T13" s="140">
        <f t="shared" si="3"/>
        <v>0</v>
      </c>
      <c r="U13" s="144">
        <f>(T13*100)/Q13</f>
        <v>0</v>
      </c>
      <c r="V13" s="139">
        <v>20000</v>
      </c>
      <c r="W13" s="139">
        <v>0</v>
      </c>
      <c r="X13" s="146"/>
      <c r="Y13" s="147">
        <f t="shared" si="4"/>
        <v>0</v>
      </c>
      <c r="Z13" s="144">
        <f t="shared" si="8"/>
        <v>0</v>
      </c>
    </row>
    <row r="14" spans="1:26" ht="15.75">
      <c r="A14" s="148" t="s">
        <v>6</v>
      </c>
      <c r="B14" s="139">
        <v>1190</v>
      </c>
      <c r="C14" s="139">
        <v>50</v>
      </c>
      <c r="D14" s="146">
        <v>2009</v>
      </c>
      <c r="E14" s="147">
        <f t="shared" si="0"/>
        <v>2059</v>
      </c>
      <c r="F14" s="143">
        <f t="shared" si="5"/>
        <v>173.0252100840336</v>
      </c>
      <c r="G14" s="139">
        <v>304</v>
      </c>
      <c r="H14" s="139">
        <v>0</v>
      </c>
      <c r="I14" s="146"/>
      <c r="J14" s="140">
        <f>H14+I14</f>
        <v>0</v>
      </c>
      <c r="K14" s="143">
        <f t="shared" si="6"/>
        <v>0</v>
      </c>
      <c r="L14" s="139">
        <v>1143</v>
      </c>
      <c r="M14" s="139">
        <v>0</v>
      </c>
      <c r="N14" s="146"/>
      <c r="O14" s="140">
        <f t="shared" si="2"/>
        <v>0</v>
      </c>
      <c r="P14" s="144">
        <f t="shared" si="7"/>
        <v>0</v>
      </c>
      <c r="Q14" s="139">
        <v>0</v>
      </c>
      <c r="R14" s="139">
        <v>0</v>
      </c>
      <c r="S14" s="146"/>
      <c r="T14" s="140">
        <f t="shared" si="3"/>
        <v>0</v>
      </c>
      <c r="U14" s="144">
        <v>0</v>
      </c>
      <c r="V14" s="139">
        <v>1623</v>
      </c>
      <c r="W14" s="139">
        <v>0</v>
      </c>
      <c r="X14" s="146"/>
      <c r="Y14" s="147">
        <f t="shared" si="4"/>
        <v>0</v>
      </c>
      <c r="Z14" s="144">
        <f t="shared" si="8"/>
        <v>0</v>
      </c>
    </row>
    <row r="15" spans="1:26" ht="15.75">
      <c r="A15" s="148" t="s">
        <v>7</v>
      </c>
      <c r="B15" s="139">
        <v>1300</v>
      </c>
      <c r="C15" s="139">
        <v>200</v>
      </c>
      <c r="D15" s="146">
        <v>1220</v>
      </c>
      <c r="E15" s="147">
        <f t="shared" si="0"/>
        <v>1420</v>
      </c>
      <c r="F15" s="143">
        <f t="shared" si="5"/>
        <v>109.23076923076923</v>
      </c>
      <c r="G15" s="139">
        <v>1700</v>
      </c>
      <c r="H15" s="139">
        <v>0</v>
      </c>
      <c r="I15" s="146"/>
      <c r="J15" s="140">
        <f t="shared" si="1"/>
        <v>0</v>
      </c>
      <c r="K15" s="143">
        <f t="shared" si="6"/>
        <v>0</v>
      </c>
      <c r="L15" s="139">
        <v>900</v>
      </c>
      <c r="M15" s="139">
        <v>100</v>
      </c>
      <c r="N15" s="146"/>
      <c r="O15" s="140">
        <f t="shared" si="2"/>
        <v>100</v>
      </c>
      <c r="P15" s="144">
        <f t="shared" si="7"/>
        <v>11.11111111111111</v>
      </c>
      <c r="Q15" s="139">
        <v>1800</v>
      </c>
      <c r="R15" s="139">
        <v>1800</v>
      </c>
      <c r="S15" s="146"/>
      <c r="T15" s="140">
        <f t="shared" si="3"/>
        <v>1800</v>
      </c>
      <c r="U15" s="144">
        <f aca="true" t="shared" si="9" ref="U15:U22">(T15*100)/Q15</f>
        <v>100</v>
      </c>
      <c r="V15" s="139">
        <v>14100</v>
      </c>
      <c r="W15" s="139">
        <v>370</v>
      </c>
      <c r="X15" s="146"/>
      <c r="Y15" s="147">
        <f t="shared" si="4"/>
        <v>370</v>
      </c>
      <c r="Z15" s="144">
        <f t="shared" si="8"/>
        <v>2.624113475177305</v>
      </c>
    </row>
    <row r="16" spans="1:26" ht="15.75">
      <c r="A16" s="148" t="s">
        <v>8</v>
      </c>
      <c r="B16" s="139">
        <v>1770</v>
      </c>
      <c r="C16" s="139">
        <v>445</v>
      </c>
      <c r="D16" s="146">
        <v>1450</v>
      </c>
      <c r="E16" s="147">
        <f t="shared" si="0"/>
        <v>1895</v>
      </c>
      <c r="F16" s="143">
        <f t="shared" si="5"/>
        <v>107.06214689265536</v>
      </c>
      <c r="G16" s="139">
        <v>9328</v>
      </c>
      <c r="H16" s="139">
        <v>2100</v>
      </c>
      <c r="I16" s="146">
        <v>10700</v>
      </c>
      <c r="J16" s="140">
        <f t="shared" si="1"/>
        <v>12800</v>
      </c>
      <c r="K16" s="143">
        <f t="shared" si="6"/>
        <v>137.22126929674099</v>
      </c>
      <c r="L16" s="139">
        <v>2765</v>
      </c>
      <c r="M16" s="139">
        <v>450</v>
      </c>
      <c r="N16" s="146"/>
      <c r="O16" s="140">
        <f t="shared" si="2"/>
        <v>450</v>
      </c>
      <c r="P16" s="144">
        <f t="shared" si="7"/>
        <v>16.2748643761302</v>
      </c>
      <c r="Q16" s="139">
        <v>11940</v>
      </c>
      <c r="R16" s="139">
        <v>2038</v>
      </c>
      <c r="S16" s="146"/>
      <c r="T16" s="140">
        <f t="shared" si="3"/>
        <v>2038</v>
      </c>
      <c r="U16" s="144">
        <f t="shared" si="9"/>
        <v>17.068676716917924</v>
      </c>
      <c r="V16" s="139">
        <v>3540</v>
      </c>
      <c r="W16" s="139">
        <v>597</v>
      </c>
      <c r="X16" s="146"/>
      <c r="Y16" s="147">
        <f t="shared" si="4"/>
        <v>597</v>
      </c>
      <c r="Z16" s="144">
        <f t="shared" si="8"/>
        <v>16.864406779661017</v>
      </c>
    </row>
    <row r="17" spans="1:26" ht="15.75">
      <c r="A17" s="148" t="s">
        <v>9</v>
      </c>
      <c r="B17" s="139">
        <v>1714</v>
      </c>
      <c r="C17" s="139">
        <v>239</v>
      </c>
      <c r="D17" s="146">
        <v>1316</v>
      </c>
      <c r="E17" s="147">
        <f t="shared" si="0"/>
        <v>1555</v>
      </c>
      <c r="F17" s="143">
        <f t="shared" si="5"/>
        <v>90.72345390898484</v>
      </c>
      <c r="G17" s="139">
        <v>1195</v>
      </c>
      <c r="H17" s="139">
        <v>0</v>
      </c>
      <c r="I17" s="146"/>
      <c r="J17" s="140">
        <f t="shared" si="1"/>
        <v>0</v>
      </c>
      <c r="K17" s="143">
        <f t="shared" si="6"/>
        <v>0</v>
      </c>
      <c r="L17" s="139">
        <v>1147</v>
      </c>
      <c r="M17" s="139">
        <v>200</v>
      </c>
      <c r="N17" s="146"/>
      <c r="O17" s="140">
        <f t="shared" si="2"/>
        <v>200</v>
      </c>
      <c r="P17" s="144">
        <f t="shared" si="7"/>
        <v>17.436791630340018</v>
      </c>
      <c r="Q17" s="139">
        <v>980</v>
      </c>
      <c r="R17" s="139">
        <v>288</v>
      </c>
      <c r="S17" s="146"/>
      <c r="T17" s="140">
        <f t="shared" si="3"/>
        <v>288</v>
      </c>
      <c r="U17" s="144">
        <f t="shared" si="9"/>
        <v>29.387755102040817</v>
      </c>
      <c r="V17" s="139">
        <v>1500</v>
      </c>
      <c r="W17" s="139">
        <v>0</v>
      </c>
      <c r="X17" s="146"/>
      <c r="Y17" s="147">
        <f t="shared" si="4"/>
        <v>0</v>
      </c>
      <c r="Z17" s="144">
        <f t="shared" si="8"/>
        <v>0</v>
      </c>
    </row>
    <row r="18" spans="1:26" s="154" customFormat="1" ht="15.75">
      <c r="A18" s="148" t="s">
        <v>20</v>
      </c>
      <c r="B18" s="139">
        <v>2690</v>
      </c>
      <c r="C18" s="139">
        <v>994.4</v>
      </c>
      <c r="D18" s="146">
        <v>1678</v>
      </c>
      <c r="E18" s="147">
        <f t="shared" si="0"/>
        <v>2672.4</v>
      </c>
      <c r="F18" s="143">
        <f t="shared" si="5"/>
        <v>99.3457249070632</v>
      </c>
      <c r="G18" s="139">
        <v>3780</v>
      </c>
      <c r="H18" s="139">
        <v>3227.3</v>
      </c>
      <c r="I18" s="146">
        <v>580</v>
      </c>
      <c r="J18" s="140">
        <f t="shared" si="1"/>
        <v>3807.3</v>
      </c>
      <c r="K18" s="143">
        <f t="shared" si="6"/>
        <v>100.72222222222223</v>
      </c>
      <c r="L18" s="149">
        <v>3295</v>
      </c>
      <c r="M18" s="149">
        <v>546.7</v>
      </c>
      <c r="N18" s="150"/>
      <c r="O18" s="151">
        <f t="shared" si="2"/>
        <v>546.7</v>
      </c>
      <c r="P18" s="152">
        <f t="shared" si="7"/>
        <v>16.591805766312596</v>
      </c>
      <c r="Q18" s="149">
        <v>6660</v>
      </c>
      <c r="R18" s="149">
        <v>3620</v>
      </c>
      <c r="S18" s="150"/>
      <c r="T18" s="151">
        <f t="shared" si="3"/>
        <v>3620</v>
      </c>
      <c r="U18" s="152">
        <f t="shared" si="9"/>
        <v>54.354354354354356</v>
      </c>
      <c r="V18" s="149">
        <v>2190</v>
      </c>
      <c r="W18" s="149">
        <v>1201.5</v>
      </c>
      <c r="X18" s="150"/>
      <c r="Y18" s="153">
        <f t="shared" si="4"/>
        <v>1201.5</v>
      </c>
      <c r="Z18" s="152">
        <f t="shared" si="8"/>
        <v>54.863013698630134</v>
      </c>
    </row>
    <row r="19" spans="1:26" ht="15.75">
      <c r="A19" s="148" t="s">
        <v>10</v>
      </c>
      <c r="B19" s="139">
        <v>1522</v>
      </c>
      <c r="C19" s="139">
        <v>328</v>
      </c>
      <c r="D19" s="146">
        <v>1444</v>
      </c>
      <c r="E19" s="147">
        <f t="shared" si="0"/>
        <v>1772</v>
      </c>
      <c r="F19" s="143">
        <f t="shared" si="5"/>
        <v>116.4257555847569</v>
      </c>
      <c r="G19" s="139">
        <v>7093</v>
      </c>
      <c r="H19" s="139">
        <v>2670</v>
      </c>
      <c r="I19" s="146">
        <v>5729</v>
      </c>
      <c r="J19" s="140">
        <f t="shared" si="1"/>
        <v>8399</v>
      </c>
      <c r="K19" s="143">
        <f t="shared" si="6"/>
        <v>118.41251938530947</v>
      </c>
      <c r="L19" s="139">
        <v>2713</v>
      </c>
      <c r="M19" s="139">
        <v>0</v>
      </c>
      <c r="N19" s="146"/>
      <c r="O19" s="140">
        <f t="shared" si="2"/>
        <v>0</v>
      </c>
      <c r="P19" s="144">
        <f t="shared" si="7"/>
        <v>0</v>
      </c>
      <c r="Q19" s="139">
        <v>6295</v>
      </c>
      <c r="R19" s="139">
        <v>0</v>
      </c>
      <c r="S19" s="146"/>
      <c r="T19" s="140">
        <f t="shared" si="3"/>
        <v>0</v>
      </c>
      <c r="U19" s="144">
        <f t="shared" si="9"/>
        <v>0</v>
      </c>
      <c r="V19" s="139">
        <v>2900</v>
      </c>
      <c r="W19" s="139">
        <v>896</v>
      </c>
      <c r="X19" s="146"/>
      <c r="Y19" s="147">
        <f t="shared" si="4"/>
        <v>896</v>
      </c>
      <c r="Z19" s="144">
        <f t="shared" si="8"/>
        <v>30.896551724137932</v>
      </c>
    </row>
    <row r="20" spans="1:26" ht="16.5" customHeight="1">
      <c r="A20" s="148" t="s">
        <v>11</v>
      </c>
      <c r="B20" s="139">
        <v>2375</v>
      </c>
      <c r="C20" s="139">
        <v>542</v>
      </c>
      <c r="D20" s="146">
        <v>1528</v>
      </c>
      <c r="E20" s="147">
        <f t="shared" si="0"/>
        <v>2070</v>
      </c>
      <c r="F20" s="143">
        <f t="shared" si="5"/>
        <v>87.15789473684211</v>
      </c>
      <c r="G20" s="139">
        <v>5500</v>
      </c>
      <c r="H20" s="139">
        <v>3090</v>
      </c>
      <c r="I20" s="146">
        <v>590</v>
      </c>
      <c r="J20" s="140">
        <f t="shared" si="1"/>
        <v>3680</v>
      </c>
      <c r="K20" s="143">
        <f t="shared" si="6"/>
        <v>66.9090909090909</v>
      </c>
      <c r="L20" s="139">
        <v>2900</v>
      </c>
      <c r="M20" s="139">
        <v>1624</v>
      </c>
      <c r="N20" s="146"/>
      <c r="O20" s="140">
        <f t="shared" si="2"/>
        <v>1624</v>
      </c>
      <c r="P20" s="144">
        <f t="shared" si="7"/>
        <v>56</v>
      </c>
      <c r="Q20" s="139">
        <v>2300</v>
      </c>
      <c r="R20" s="139">
        <v>2668</v>
      </c>
      <c r="S20" s="146"/>
      <c r="T20" s="140">
        <f t="shared" si="3"/>
        <v>2668</v>
      </c>
      <c r="U20" s="144">
        <f t="shared" si="9"/>
        <v>116</v>
      </c>
      <c r="V20" s="139">
        <v>2670</v>
      </c>
      <c r="W20" s="139">
        <v>1250</v>
      </c>
      <c r="X20" s="146"/>
      <c r="Y20" s="147">
        <f t="shared" si="4"/>
        <v>1250</v>
      </c>
      <c r="Z20" s="144">
        <f t="shared" si="8"/>
        <v>46.81647940074907</v>
      </c>
    </row>
    <row r="21" spans="1:26" ht="15.75">
      <c r="A21" s="148" t="s">
        <v>21</v>
      </c>
      <c r="B21" s="139">
        <v>3010</v>
      </c>
      <c r="C21" s="139">
        <v>61</v>
      </c>
      <c r="D21" s="146">
        <v>2900</v>
      </c>
      <c r="E21" s="147">
        <f t="shared" si="0"/>
        <v>2961</v>
      </c>
      <c r="F21" s="143">
        <f t="shared" si="5"/>
        <v>98.37209302325581</v>
      </c>
      <c r="G21" s="139">
        <v>5700</v>
      </c>
      <c r="H21" s="139">
        <v>2200</v>
      </c>
      <c r="I21" s="146">
        <v>516</v>
      </c>
      <c r="J21" s="140">
        <f t="shared" si="1"/>
        <v>2716</v>
      </c>
      <c r="K21" s="143">
        <f t="shared" si="6"/>
        <v>47.64912280701754</v>
      </c>
      <c r="L21" s="139">
        <v>2000</v>
      </c>
      <c r="M21" s="139">
        <v>250</v>
      </c>
      <c r="N21" s="146"/>
      <c r="O21" s="140">
        <f t="shared" si="2"/>
        <v>250</v>
      </c>
      <c r="P21" s="144">
        <f t="shared" si="7"/>
        <v>12.5</v>
      </c>
      <c r="Q21" s="139">
        <v>6460</v>
      </c>
      <c r="R21" s="139">
        <v>2020</v>
      </c>
      <c r="S21" s="146"/>
      <c r="T21" s="140">
        <f t="shared" si="3"/>
        <v>2020</v>
      </c>
      <c r="U21" s="144">
        <f t="shared" si="9"/>
        <v>31.269349845201237</v>
      </c>
      <c r="V21" s="139">
        <v>2200</v>
      </c>
      <c r="W21" s="139">
        <v>310</v>
      </c>
      <c r="X21" s="146"/>
      <c r="Y21" s="147">
        <f t="shared" si="4"/>
        <v>310</v>
      </c>
      <c r="Z21" s="144">
        <f t="shared" si="8"/>
        <v>14.090909090909092</v>
      </c>
    </row>
    <row r="22" spans="1:26" ht="15.75">
      <c r="A22" s="148" t="s">
        <v>22</v>
      </c>
      <c r="B22" s="139">
        <v>1424</v>
      </c>
      <c r="C22" s="139">
        <v>320</v>
      </c>
      <c r="D22" s="146">
        <v>1447</v>
      </c>
      <c r="E22" s="147">
        <f t="shared" si="0"/>
        <v>1767</v>
      </c>
      <c r="F22" s="143">
        <f t="shared" si="5"/>
        <v>124.08707865168539</v>
      </c>
      <c r="G22" s="139">
        <v>14752</v>
      </c>
      <c r="H22" s="139">
        <v>3629</v>
      </c>
      <c r="I22" s="146">
        <v>7152</v>
      </c>
      <c r="J22" s="140">
        <f t="shared" si="1"/>
        <v>10781</v>
      </c>
      <c r="K22" s="143">
        <f t="shared" si="6"/>
        <v>73.08161605206074</v>
      </c>
      <c r="L22" s="139">
        <v>1482</v>
      </c>
      <c r="M22" s="139">
        <v>344</v>
      </c>
      <c r="N22" s="146"/>
      <c r="O22" s="140">
        <f t="shared" si="2"/>
        <v>344</v>
      </c>
      <c r="P22" s="144">
        <f t="shared" si="7"/>
        <v>23.21187584345479</v>
      </c>
      <c r="Q22" s="139">
        <v>17500</v>
      </c>
      <c r="R22" s="139">
        <v>6061</v>
      </c>
      <c r="S22" s="146"/>
      <c r="T22" s="140">
        <f t="shared" si="3"/>
        <v>6061</v>
      </c>
      <c r="U22" s="144">
        <f t="shared" si="9"/>
        <v>34.63428571428572</v>
      </c>
      <c r="V22" s="139">
        <v>2193</v>
      </c>
      <c r="W22" s="139">
        <v>3250</v>
      </c>
      <c r="X22" s="146"/>
      <c r="Y22" s="147">
        <f t="shared" si="4"/>
        <v>3250</v>
      </c>
      <c r="Z22" s="144">
        <f t="shared" si="8"/>
        <v>148.19881440948473</v>
      </c>
    </row>
    <row r="23" spans="1:26" ht="15.75">
      <c r="A23" s="148" t="s">
        <v>12</v>
      </c>
      <c r="B23" s="139">
        <v>2750</v>
      </c>
      <c r="C23" s="139">
        <v>0</v>
      </c>
      <c r="D23" s="146">
        <v>1898</v>
      </c>
      <c r="E23" s="147">
        <f t="shared" si="0"/>
        <v>1898</v>
      </c>
      <c r="F23" s="143">
        <f t="shared" si="5"/>
        <v>69.01818181818182</v>
      </c>
      <c r="G23" s="139">
        <v>0</v>
      </c>
      <c r="H23" s="139">
        <v>0</v>
      </c>
      <c r="I23" s="146"/>
      <c r="J23" s="140">
        <f t="shared" si="1"/>
        <v>0</v>
      </c>
      <c r="K23" s="143">
        <v>0</v>
      </c>
      <c r="L23" s="139">
        <v>1375</v>
      </c>
      <c r="M23" s="139">
        <v>0</v>
      </c>
      <c r="N23" s="146"/>
      <c r="O23" s="140">
        <f t="shared" si="2"/>
        <v>0</v>
      </c>
      <c r="P23" s="144">
        <f t="shared" si="7"/>
        <v>0</v>
      </c>
      <c r="Q23" s="139">
        <v>0</v>
      </c>
      <c r="R23" s="139">
        <v>0</v>
      </c>
      <c r="S23" s="146"/>
      <c r="T23" s="140">
        <f t="shared" si="3"/>
        <v>0</v>
      </c>
      <c r="U23" s="144">
        <v>0</v>
      </c>
      <c r="V23" s="139">
        <v>9950</v>
      </c>
      <c r="W23" s="139">
        <v>0</v>
      </c>
      <c r="X23" s="146"/>
      <c r="Y23" s="147">
        <f t="shared" si="4"/>
        <v>0</v>
      </c>
      <c r="Z23" s="144">
        <f t="shared" si="8"/>
        <v>0</v>
      </c>
    </row>
    <row r="24" spans="1:26" ht="15.75">
      <c r="A24" s="148" t="s">
        <v>13</v>
      </c>
      <c r="B24" s="139">
        <v>1932</v>
      </c>
      <c r="C24" s="139">
        <v>0</v>
      </c>
      <c r="D24" s="146">
        <v>2277</v>
      </c>
      <c r="E24" s="147">
        <f t="shared" si="0"/>
        <v>2277</v>
      </c>
      <c r="F24" s="143">
        <f t="shared" si="5"/>
        <v>117.85714285714286</v>
      </c>
      <c r="G24" s="139">
        <v>4041</v>
      </c>
      <c r="H24" s="139">
        <v>0</v>
      </c>
      <c r="I24" s="146">
        <v>3001</v>
      </c>
      <c r="J24" s="140">
        <f t="shared" si="1"/>
        <v>3001</v>
      </c>
      <c r="K24" s="143">
        <f>(J24*100)/G24</f>
        <v>74.26379609007671</v>
      </c>
      <c r="L24" s="139">
        <v>1270</v>
      </c>
      <c r="M24" s="139">
        <v>0</v>
      </c>
      <c r="N24" s="146"/>
      <c r="O24" s="140">
        <f t="shared" si="2"/>
        <v>0</v>
      </c>
      <c r="P24" s="144">
        <f t="shared" si="7"/>
        <v>0</v>
      </c>
      <c r="Q24" s="139">
        <v>13300</v>
      </c>
      <c r="R24" s="139">
        <v>0</v>
      </c>
      <c r="S24" s="146"/>
      <c r="T24" s="140">
        <f t="shared" si="3"/>
        <v>0</v>
      </c>
      <c r="U24" s="144">
        <f>(T24*100)/Q24</f>
        <v>0</v>
      </c>
      <c r="V24" s="139">
        <v>41300</v>
      </c>
      <c r="W24" s="139">
        <v>0</v>
      </c>
      <c r="X24" s="146"/>
      <c r="Y24" s="147">
        <f t="shared" si="4"/>
        <v>0</v>
      </c>
      <c r="Z24" s="144">
        <f t="shared" si="8"/>
        <v>0</v>
      </c>
    </row>
    <row r="25" spans="1:26" ht="15.75">
      <c r="A25" s="148" t="s">
        <v>23</v>
      </c>
      <c r="B25" s="139">
        <v>2000</v>
      </c>
      <c r="C25" s="139">
        <v>0</v>
      </c>
      <c r="D25" s="146">
        <v>2140</v>
      </c>
      <c r="E25" s="147">
        <f t="shared" si="0"/>
        <v>2140</v>
      </c>
      <c r="F25" s="143">
        <f t="shared" si="5"/>
        <v>107</v>
      </c>
      <c r="G25" s="139">
        <v>2428</v>
      </c>
      <c r="H25" s="139">
        <v>0</v>
      </c>
      <c r="I25" s="146"/>
      <c r="J25" s="140">
        <f t="shared" si="1"/>
        <v>0</v>
      </c>
      <c r="K25" s="143">
        <f>(J25*100)/G25</f>
        <v>0</v>
      </c>
      <c r="L25" s="139">
        <v>2065</v>
      </c>
      <c r="M25" s="139">
        <v>0</v>
      </c>
      <c r="N25" s="146"/>
      <c r="O25" s="140">
        <f t="shared" si="2"/>
        <v>0</v>
      </c>
      <c r="P25" s="144">
        <f t="shared" si="7"/>
        <v>0</v>
      </c>
      <c r="Q25" s="139">
        <v>5600</v>
      </c>
      <c r="R25" s="139">
        <v>0</v>
      </c>
      <c r="S25" s="146"/>
      <c r="T25" s="140">
        <f t="shared" si="3"/>
        <v>0</v>
      </c>
      <c r="U25" s="144">
        <f>(T25*100)/Q25</f>
        <v>0</v>
      </c>
      <c r="V25" s="139">
        <v>1430</v>
      </c>
      <c r="W25" s="139">
        <v>0</v>
      </c>
      <c r="X25" s="146"/>
      <c r="Y25" s="147">
        <f t="shared" si="4"/>
        <v>0</v>
      </c>
      <c r="Z25" s="144">
        <f t="shared" si="8"/>
        <v>0</v>
      </c>
    </row>
    <row r="26" spans="1:26" ht="16.5" thickBot="1">
      <c r="A26" s="155" t="s">
        <v>14</v>
      </c>
      <c r="B26" s="139">
        <v>6000</v>
      </c>
      <c r="C26" s="139">
        <v>800</v>
      </c>
      <c r="D26" s="156">
        <v>1222</v>
      </c>
      <c r="E26" s="157">
        <f t="shared" si="0"/>
        <v>2022</v>
      </c>
      <c r="F26" s="158">
        <f t="shared" si="5"/>
        <v>33.7</v>
      </c>
      <c r="G26" s="139">
        <v>16000</v>
      </c>
      <c r="H26" s="139">
        <v>9871</v>
      </c>
      <c r="I26" s="156">
        <v>21900</v>
      </c>
      <c r="J26" s="140">
        <f t="shared" si="1"/>
        <v>31771</v>
      </c>
      <c r="K26" s="158">
        <f>(J26*100)/G26</f>
        <v>198.56875</v>
      </c>
      <c r="L26" s="139">
        <v>6500</v>
      </c>
      <c r="M26" s="139">
        <v>1789</v>
      </c>
      <c r="N26" s="156"/>
      <c r="O26" s="140">
        <f t="shared" si="2"/>
        <v>1789</v>
      </c>
      <c r="P26" s="159">
        <f t="shared" si="7"/>
        <v>27.523076923076925</v>
      </c>
      <c r="Q26" s="139">
        <v>37700</v>
      </c>
      <c r="R26" s="139">
        <v>15291</v>
      </c>
      <c r="S26" s="156"/>
      <c r="T26" s="140">
        <f t="shared" si="3"/>
        <v>15291</v>
      </c>
      <c r="U26" s="159">
        <f>(T26*100)/Q26</f>
        <v>40.55968169761273</v>
      </c>
      <c r="V26" s="139">
        <v>9800</v>
      </c>
      <c r="W26" s="139">
        <v>4300</v>
      </c>
      <c r="X26" s="146"/>
      <c r="Y26" s="147">
        <f t="shared" si="4"/>
        <v>4300</v>
      </c>
      <c r="Z26" s="144">
        <f t="shared" si="8"/>
        <v>43.87755102040816</v>
      </c>
    </row>
    <row r="27" spans="1:26" ht="16.5" thickBot="1">
      <c r="A27" s="160" t="s">
        <v>24</v>
      </c>
      <c r="B27" s="161">
        <f>SUM(B6:B26)</f>
        <v>43252</v>
      </c>
      <c r="C27" s="162">
        <f>SUM(C6:C26)</f>
        <v>5014.4</v>
      </c>
      <c r="D27" s="162">
        <f>SUM(D6:D26)</f>
        <v>36361</v>
      </c>
      <c r="E27" s="162">
        <f t="shared" si="0"/>
        <v>41375.4</v>
      </c>
      <c r="F27" s="163">
        <f t="shared" si="5"/>
        <v>95.66124109867752</v>
      </c>
      <c r="G27" s="161">
        <f>SUM(G6:G26)</f>
        <v>97751</v>
      </c>
      <c r="H27" s="162">
        <f>SUM(H6:H26)</f>
        <v>34591.3</v>
      </c>
      <c r="I27" s="162">
        <f>SUM(I6:I26)</f>
        <v>64129</v>
      </c>
      <c r="J27" s="162">
        <f>SUM(H27,I27)</f>
        <v>98720.3</v>
      </c>
      <c r="K27" s="163">
        <f>(J27*100)/G27</f>
        <v>100.99160110894006</v>
      </c>
      <c r="L27" s="161">
        <f>SUM(L6:L26)</f>
        <v>40690</v>
      </c>
      <c r="M27" s="162">
        <f>SUM(M6:M26)</f>
        <v>7052.7</v>
      </c>
      <c r="N27" s="162">
        <f>SUM(N6:N26)</f>
        <v>0</v>
      </c>
      <c r="O27" s="162">
        <f>N27+M27</f>
        <v>7052.7</v>
      </c>
      <c r="P27" s="163">
        <f t="shared" si="7"/>
        <v>17.332759891865322</v>
      </c>
      <c r="Q27" s="161">
        <f>SUM(Q6:Q26)</f>
        <v>158665</v>
      </c>
      <c r="R27" s="162">
        <f>SUM(R6:R26)</f>
        <v>37438</v>
      </c>
      <c r="S27" s="162">
        <f>SUM(S6:S26)</f>
        <v>0</v>
      </c>
      <c r="T27" s="162">
        <f>S27+R27</f>
        <v>37438</v>
      </c>
      <c r="U27" s="163">
        <f>(T27*100)/Q27</f>
        <v>23.595626004474838</v>
      </c>
      <c r="V27" s="161">
        <f>SUM(V6:V26)</f>
        <v>144608</v>
      </c>
      <c r="W27" s="162">
        <f>SUM(W6:W26)</f>
        <v>14104.5</v>
      </c>
      <c r="X27" s="162">
        <f>SUM(X6:X26)</f>
        <v>0</v>
      </c>
      <c r="Y27" s="162">
        <f>X27+W27</f>
        <v>14104.5</v>
      </c>
      <c r="Z27" s="164">
        <f t="shared" si="8"/>
        <v>9.753609758796193</v>
      </c>
    </row>
    <row r="28" spans="1:26" ht="16.5" thickBot="1">
      <c r="A28" s="165" t="s">
        <v>56</v>
      </c>
      <c r="B28" s="166">
        <v>45829</v>
      </c>
      <c r="C28" s="167">
        <v>6460.7</v>
      </c>
      <c r="D28" s="167">
        <v>11710</v>
      </c>
      <c r="E28" s="167">
        <v>18170.7</v>
      </c>
      <c r="F28" s="168">
        <v>39.64891226079557</v>
      </c>
      <c r="G28" s="166">
        <v>86553</v>
      </c>
      <c r="H28" s="167">
        <v>32810.6</v>
      </c>
      <c r="I28" s="167">
        <v>56069</v>
      </c>
      <c r="J28" s="167">
        <v>88879.6</v>
      </c>
      <c r="K28" s="168">
        <v>102.68806396081014</v>
      </c>
      <c r="L28" s="166"/>
      <c r="M28" s="167"/>
      <c r="N28" s="169"/>
      <c r="O28" s="167"/>
      <c r="P28" s="168"/>
      <c r="Q28" s="169"/>
      <c r="R28" s="167"/>
      <c r="S28" s="169"/>
      <c r="T28" s="167"/>
      <c r="U28" s="169"/>
      <c r="V28" s="166"/>
      <c r="W28" s="167"/>
      <c r="X28" s="169"/>
      <c r="Y28" s="167"/>
      <c r="Z28" s="170"/>
    </row>
  </sheetData>
  <sheetProtection selectLockedCells="1" selectUnlockedCells="1"/>
  <mergeCells count="8">
    <mergeCell ref="V4:Z4"/>
    <mergeCell ref="L4:P4"/>
    <mergeCell ref="Q4:U4"/>
    <mergeCell ref="J3:K3"/>
    <mergeCell ref="B2:I2"/>
    <mergeCell ref="A4:A5"/>
    <mergeCell ref="B4:F4"/>
    <mergeCell ref="G4:K4"/>
  </mergeCells>
  <printOptions/>
  <pageMargins left="0.1968503937007874" right="0" top="0.1968503937007874" bottom="0.1968503937007874" header="0.5118110236220472" footer="0.5118110236220472"/>
  <pageSetup horizontalDpi="300" verticalDpi="300" orientation="landscape" paperSize="9" r:id="rId1"/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120" zoomScaleSheetLayoutView="120" workbookViewId="0" topLeftCell="A1">
      <selection activeCell="F18" sqref="F18"/>
    </sheetView>
  </sheetViews>
  <sheetFormatPr defaultColWidth="8.875" defaultRowHeight="12.75"/>
  <cols>
    <col min="1" max="1" width="19.25390625" style="91" customWidth="1"/>
    <col min="2" max="2" width="8.875" style="91" customWidth="1"/>
    <col min="3" max="3" width="7.375" style="91" customWidth="1"/>
    <col min="4" max="4" width="8.625" style="91" customWidth="1"/>
    <col min="5" max="5" width="9.25390625" style="91" customWidth="1"/>
    <col min="6" max="6" width="9.375" style="91" customWidth="1"/>
    <col min="7" max="7" width="6.75390625" style="91" customWidth="1"/>
    <col min="8" max="8" width="6.875" style="91" customWidth="1"/>
    <col min="9" max="9" width="6.625" style="91" customWidth="1"/>
    <col min="10" max="10" width="6.75390625" style="91" customWidth="1"/>
    <col min="11" max="11" width="7.375" style="91" customWidth="1"/>
    <col min="12" max="12" width="8.125" style="91" customWidth="1"/>
    <col min="13" max="13" width="8.25390625" style="91" customWidth="1"/>
    <col min="14" max="14" width="8.625" style="91" customWidth="1"/>
    <col min="15" max="15" width="7.00390625" style="91" customWidth="1"/>
    <col min="16" max="16" width="7.25390625" style="91" customWidth="1"/>
    <col min="17" max="16384" width="8.875" style="91" customWidth="1"/>
  </cols>
  <sheetData>
    <row r="1" spans="1:16" ht="15.75">
      <c r="A1" s="171"/>
      <c r="B1" s="268" t="s">
        <v>75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71">
        <v>43297</v>
      </c>
      <c r="P1" s="271"/>
    </row>
    <row r="2" spans="1:16" ht="16.5" thickBot="1">
      <c r="A2" s="171" t="s">
        <v>76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172"/>
      <c r="P2" s="172"/>
    </row>
    <row r="3" spans="1:16" ht="15.75" thickBot="1">
      <c r="A3" s="272" t="s">
        <v>77</v>
      </c>
      <c r="B3" s="275" t="s">
        <v>78</v>
      </c>
      <c r="C3" s="276"/>
      <c r="D3" s="277"/>
      <c r="E3" s="278" t="s">
        <v>79</v>
      </c>
      <c r="F3" s="279"/>
      <c r="G3" s="279"/>
      <c r="H3" s="279"/>
      <c r="I3" s="279"/>
      <c r="J3" s="280"/>
      <c r="K3" s="284" t="s">
        <v>80</v>
      </c>
      <c r="L3" s="285"/>
      <c r="M3" s="286" t="s">
        <v>81</v>
      </c>
      <c r="N3" s="287"/>
      <c r="O3" s="287"/>
      <c r="P3" s="288"/>
    </row>
    <row r="4" spans="1:16" ht="15.75" thickBot="1">
      <c r="A4" s="273"/>
      <c r="B4" s="289" t="s">
        <v>82</v>
      </c>
      <c r="C4" s="290" t="s">
        <v>83</v>
      </c>
      <c r="D4" s="291"/>
      <c r="E4" s="281"/>
      <c r="F4" s="282"/>
      <c r="G4" s="282"/>
      <c r="H4" s="282"/>
      <c r="I4" s="282"/>
      <c r="J4" s="283"/>
      <c r="K4" s="275" t="s">
        <v>84</v>
      </c>
      <c r="L4" s="277"/>
      <c r="M4" s="292" t="s">
        <v>85</v>
      </c>
      <c r="N4" s="293"/>
      <c r="O4" s="293" t="s">
        <v>86</v>
      </c>
      <c r="P4" s="294"/>
    </row>
    <row r="5" spans="1:16" ht="15.75" thickBot="1">
      <c r="A5" s="273"/>
      <c r="B5" s="289"/>
      <c r="C5" s="295" t="s">
        <v>87</v>
      </c>
      <c r="D5" s="296"/>
      <c r="E5" s="297" t="s">
        <v>88</v>
      </c>
      <c r="F5" s="298"/>
      <c r="G5" s="299" t="s">
        <v>89</v>
      </c>
      <c r="H5" s="300"/>
      <c r="I5" s="299" t="s">
        <v>90</v>
      </c>
      <c r="J5" s="301"/>
      <c r="K5" s="302" t="s">
        <v>91</v>
      </c>
      <c r="L5" s="303"/>
      <c r="M5" s="302" t="s">
        <v>89</v>
      </c>
      <c r="N5" s="304"/>
      <c r="O5" s="304" t="s">
        <v>89</v>
      </c>
      <c r="P5" s="303"/>
    </row>
    <row r="6" spans="1:16" ht="15.75" thickBot="1">
      <c r="A6" s="274"/>
      <c r="B6" s="274"/>
      <c r="C6" s="173" t="s">
        <v>92</v>
      </c>
      <c r="D6" s="173" t="s">
        <v>102</v>
      </c>
      <c r="E6" s="174" t="s">
        <v>93</v>
      </c>
      <c r="F6" s="175" t="s">
        <v>94</v>
      </c>
      <c r="G6" s="174" t="s">
        <v>93</v>
      </c>
      <c r="H6" s="175" t="s">
        <v>94</v>
      </c>
      <c r="I6" s="174" t="s">
        <v>93</v>
      </c>
      <c r="J6" s="175" t="s">
        <v>94</v>
      </c>
      <c r="K6" s="174" t="s">
        <v>93</v>
      </c>
      <c r="L6" s="175" t="s">
        <v>94</v>
      </c>
      <c r="M6" s="174" t="s">
        <v>93</v>
      </c>
      <c r="N6" s="175" t="s">
        <v>94</v>
      </c>
      <c r="O6" s="174" t="s">
        <v>93</v>
      </c>
      <c r="P6" s="175" t="s">
        <v>94</v>
      </c>
    </row>
    <row r="7" spans="1:16" ht="14.25" customHeight="1">
      <c r="A7" s="227" t="s">
        <v>1</v>
      </c>
      <c r="B7" s="176">
        <v>63</v>
      </c>
      <c r="C7" s="177">
        <v>63</v>
      </c>
      <c r="D7" s="177">
        <v>63</v>
      </c>
      <c r="E7" s="178">
        <v>97.5</v>
      </c>
      <c r="F7" s="179">
        <v>78</v>
      </c>
      <c r="G7" s="178">
        <v>0.5</v>
      </c>
      <c r="H7" s="179">
        <v>0.4</v>
      </c>
      <c r="I7" s="180">
        <v>0.3</v>
      </c>
      <c r="J7" s="181">
        <v>0.3</v>
      </c>
      <c r="K7" s="182">
        <f aca="true" t="shared" si="0" ref="K7:K29">G7/D7*1000</f>
        <v>7.936507936507936</v>
      </c>
      <c r="L7" s="183">
        <v>7.142857142857143</v>
      </c>
      <c r="M7" s="184"/>
      <c r="N7" s="185">
        <v>78</v>
      </c>
      <c r="O7" s="186"/>
      <c r="P7" s="185">
        <v>0.5</v>
      </c>
    </row>
    <row r="8" spans="1:16" ht="15">
      <c r="A8" s="187" t="s">
        <v>95</v>
      </c>
      <c r="B8" s="188">
        <v>1191</v>
      </c>
      <c r="C8" s="189">
        <v>1143</v>
      </c>
      <c r="D8" s="189">
        <v>1143</v>
      </c>
      <c r="E8" s="178">
        <v>1765</v>
      </c>
      <c r="F8" s="179">
        <v>1690</v>
      </c>
      <c r="G8" s="178">
        <v>12.3</v>
      </c>
      <c r="H8" s="179">
        <v>12</v>
      </c>
      <c r="I8" s="178">
        <v>9.8</v>
      </c>
      <c r="J8" s="179">
        <v>9.5</v>
      </c>
      <c r="K8" s="182">
        <f t="shared" si="0"/>
        <v>10.761154855643044</v>
      </c>
      <c r="L8" s="190">
        <v>10.5</v>
      </c>
      <c r="M8" s="184">
        <v>380</v>
      </c>
      <c r="N8" s="184">
        <v>366</v>
      </c>
      <c r="O8" s="191">
        <v>3</v>
      </c>
      <c r="P8" s="184">
        <v>3</v>
      </c>
    </row>
    <row r="9" spans="1:16" ht="15">
      <c r="A9" s="187" t="s">
        <v>96</v>
      </c>
      <c r="B9" s="188">
        <v>1130</v>
      </c>
      <c r="C9" s="189">
        <v>1130</v>
      </c>
      <c r="D9" s="189">
        <v>1130</v>
      </c>
      <c r="E9" s="178">
        <v>2773.3</v>
      </c>
      <c r="F9" s="179">
        <v>2761.2</v>
      </c>
      <c r="G9" s="178">
        <v>14.5</v>
      </c>
      <c r="H9" s="179">
        <v>13</v>
      </c>
      <c r="I9" s="178">
        <v>12.8</v>
      </c>
      <c r="J9" s="179">
        <v>14.6</v>
      </c>
      <c r="K9" s="182">
        <f t="shared" si="0"/>
        <v>12.831858407079645</v>
      </c>
      <c r="L9" s="190">
        <v>13</v>
      </c>
      <c r="M9" s="184">
        <v>790</v>
      </c>
      <c r="N9" s="184">
        <v>790</v>
      </c>
      <c r="O9" s="191">
        <v>4</v>
      </c>
      <c r="P9" s="184">
        <v>4</v>
      </c>
    </row>
    <row r="10" spans="1:16" ht="15">
      <c r="A10" s="187" t="s">
        <v>2</v>
      </c>
      <c r="B10" s="188">
        <v>395</v>
      </c>
      <c r="C10" s="189">
        <v>395</v>
      </c>
      <c r="D10" s="189">
        <v>395</v>
      </c>
      <c r="E10" s="178">
        <v>911.4</v>
      </c>
      <c r="F10" s="179">
        <v>840</v>
      </c>
      <c r="G10" s="178">
        <v>4.2</v>
      </c>
      <c r="H10" s="179">
        <v>4</v>
      </c>
      <c r="I10" s="178">
        <v>3.9</v>
      </c>
      <c r="J10" s="179">
        <v>3.6</v>
      </c>
      <c r="K10" s="182">
        <f t="shared" si="0"/>
        <v>10.632911392405063</v>
      </c>
      <c r="L10" s="190">
        <v>10</v>
      </c>
      <c r="M10" s="185">
        <v>395</v>
      </c>
      <c r="N10" s="184">
        <v>389</v>
      </c>
      <c r="O10" s="191">
        <v>2</v>
      </c>
      <c r="P10" s="184">
        <v>2</v>
      </c>
    </row>
    <row r="11" spans="1:16" ht="15">
      <c r="A11" s="187" t="s">
        <v>3</v>
      </c>
      <c r="B11" s="188">
        <v>690</v>
      </c>
      <c r="C11" s="189">
        <v>690</v>
      </c>
      <c r="D11" s="189">
        <v>690</v>
      </c>
      <c r="E11" s="178">
        <v>1599.9</v>
      </c>
      <c r="F11" s="179">
        <v>1490.4</v>
      </c>
      <c r="G11" s="178">
        <v>8.9</v>
      </c>
      <c r="H11" s="179">
        <v>7.6</v>
      </c>
      <c r="I11" s="178">
        <v>7.8</v>
      </c>
      <c r="J11" s="179">
        <v>6.7</v>
      </c>
      <c r="K11" s="182">
        <f t="shared" si="0"/>
        <v>12.898550724637682</v>
      </c>
      <c r="L11" s="190">
        <v>11</v>
      </c>
      <c r="M11" s="184">
        <v>593</v>
      </c>
      <c r="N11" s="184">
        <v>509</v>
      </c>
      <c r="O11" s="191">
        <v>5</v>
      </c>
      <c r="P11" s="184">
        <v>4</v>
      </c>
    </row>
    <row r="12" spans="1:16" ht="15">
      <c r="A12" s="187" t="s">
        <v>19</v>
      </c>
      <c r="B12" s="188">
        <v>473</v>
      </c>
      <c r="C12" s="189">
        <v>482</v>
      </c>
      <c r="D12" s="189">
        <v>482</v>
      </c>
      <c r="E12" s="178">
        <v>1151.7</v>
      </c>
      <c r="F12" s="179">
        <v>1114.2</v>
      </c>
      <c r="G12" s="178">
        <v>8.8</v>
      </c>
      <c r="H12" s="179">
        <v>8.5</v>
      </c>
      <c r="I12" s="178">
        <v>8.2</v>
      </c>
      <c r="J12" s="179">
        <v>8.1</v>
      </c>
      <c r="K12" s="182">
        <f t="shared" si="0"/>
        <v>18.257261410788384</v>
      </c>
      <c r="L12" s="190">
        <v>17.8</v>
      </c>
      <c r="M12" s="184">
        <v>1045.6</v>
      </c>
      <c r="N12" s="184">
        <v>1072.7</v>
      </c>
      <c r="O12" s="191">
        <v>9.8</v>
      </c>
      <c r="P12" s="184">
        <v>10.1</v>
      </c>
    </row>
    <row r="13" spans="1:16" ht="15">
      <c r="A13" s="187" t="s">
        <v>4</v>
      </c>
      <c r="B13" s="188">
        <v>733</v>
      </c>
      <c r="C13" s="189">
        <v>751</v>
      </c>
      <c r="D13" s="189">
        <v>751</v>
      </c>
      <c r="E13" s="178">
        <v>1350.5</v>
      </c>
      <c r="F13" s="179">
        <v>1343.2</v>
      </c>
      <c r="G13" s="178">
        <v>10.5</v>
      </c>
      <c r="H13" s="179">
        <v>10.2</v>
      </c>
      <c r="I13" s="178">
        <v>10</v>
      </c>
      <c r="J13" s="179">
        <v>9.9</v>
      </c>
      <c r="K13" s="182">
        <f t="shared" si="0"/>
        <v>13.981358189081226</v>
      </c>
      <c r="L13" s="190">
        <v>10.5</v>
      </c>
      <c r="M13" s="184">
        <v>637</v>
      </c>
      <c r="N13" s="185">
        <v>594</v>
      </c>
      <c r="O13" s="191">
        <v>3.5</v>
      </c>
      <c r="P13" s="184">
        <v>3</v>
      </c>
    </row>
    <row r="14" spans="1:16" ht="15">
      <c r="A14" s="187" t="s">
        <v>5</v>
      </c>
      <c r="B14" s="188">
        <v>2742</v>
      </c>
      <c r="C14" s="189">
        <v>2742</v>
      </c>
      <c r="D14" s="189">
        <v>2742</v>
      </c>
      <c r="E14" s="178">
        <v>1906.9</v>
      </c>
      <c r="F14" s="179">
        <v>1950</v>
      </c>
      <c r="G14" s="178">
        <v>25</v>
      </c>
      <c r="H14" s="179">
        <v>25.9</v>
      </c>
      <c r="I14" s="178">
        <v>21</v>
      </c>
      <c r="J14" s="179">
        <v>21</v>
      </c>
      <c r="K14" s="182">
        <f t="shared" si="0"/>
        <v>9.11743253099927</v>
      </c>
      <c r="L14" s="190">
        <v>9.4</v>
      </c>
      <c r="M14" s="185">
        <v>220</v>
      </c>
      <c r="N14" s="184">
        <v>220</v>
      </c>
      <c r="O14" s="191">
        <v>10</v>
      </c>
      <c r="P14" s="184">
        <v>10</v>
      </c>
    </row>
    <row r="15" spans="1:16" ht="15">
      <c r="A15" s="187" t="s">
        <v>6</v>
      </c>
      <c r="B15" s="188">
        <v>549</v>
      </c>
      <c r="C15" s="189">
        <v>554</v>
      </c>
      <c r="D15" s="189">
        <v>554</v>
      </c>
      <c r="E15" s="178">
        <v>1031.5</v>
      </c>
      <c r="F15" s="179">
        <v>1153.2</v>
      </c>
      <c r="G15" s="178">
        <v>5.9</v>
      </c>
      <c r="H15" s="179">
        <v>7.4</v>
      </c>
      <c r="I15" s="178">
        <v>5.2</v>
      </c>
      <c r="J15" s="179">
        <v>7</v>
      </c>
      <c r="K15" s="182">
        <f t="shared" si="0"/>
        <v>10.649819494584838</v>
      </c>
      <c r="L15" s="190">
        <v>10.6</v>
      </c>
      <c r="M15" s="184">
        <v>57</v>
      </c>
      <c r="N15" s="184">
        <v>64</v>
      </c>
      <c r="O15" s="191">
        <v>0.3</v>
      </c>
      <c r="P15" s="184">
        <v>0.3</v>
      </c>
    </row>
    <row r="16" spans="1:16" ht="15" customHeight="1">
      <c r="A16" s="187" t="s">
        <v>7</v>
      </c>
      <c r="B16" s="188">
        <v>643</v>
      </c>
      <c r="C16" s="189">
        <v>578</v>
      </c>
      <c r="D16" s="189">
        <v>578</v>
      </c>
      <c r="E16" s="178">
        <v>1367.1</v>
      </c>
      <c r="F16" s="179">
        <v>1527.2</v>
      </c>
      <c r="G16" s="178">
        <v>6.2</v>
      </c>
      <c r="H16" s="179">
        <v>10.2</v>
      </c>
      <c r="I16" s="178">
        <v>5.8</v>
      </c>
      <c r="J16" s="179">
        <v>8.5</v>
      </c>
      <c r="K16" s="182">
        <f t="shared" si="0"/>
        <v>10.726643598615917</v>
      </c>
      <c r="L16" s="190">
        <v>16</v>
      </c>
      <c r="M16" s="184">
        <v>2248</v>
      </c>
      <c r="N16" s="184">
        <v>2350</v>
      </c>
      <c r="O16" s="192">
        <v>14</v>
      </c>
      <c r="P16" s="193">
        <v>15</v>
      </c>
    </row>
    <row r="17" spans="1:16" ht="15">
      <c r="A17" s="187" t="s">
        <v>8</v>
      </c>
      <c r="B17" s="188">
        <v>980</v>
      </c>
      <c r="C17" s="189">
        <v>1000</v>
      </c>
      <c r="D17" s="189">
        <v>1000</v>
      </c>
      <c r="E17" s="178">
        <v>3251</v>
      </c>
      <c r="F17" s="179">
        <v>2962</v>
      </c>
      <c r="G17" s="178">
        <v>19.7</v>
      </c>
      <c r="H17" s="179">
        <v>17.6</v>
      </c>
      <c r="I17" s="178">
        <v>19.5</v>
      </c>
      <c r="J17" s="179">
        <v>17.4</v>
      </c>
      <c r="K17" s="182">
        <f t="shared" si="0"/>
        <v>19.7</v>
      </c>
      <c r="L17" s="190">
        <v>17.9</v>
      </c>
      <c r="M17" s="184">
        <v>1018</v>
      </c>
      <c r="N17" s="184">
        <v>896</v>
      </c>
      <c r="O17" s="194">
        <v>5</v>
      </c>
      <c r="P17" s="195">
        <v>5</v>
      </c>
    </row>
    <row r="18" spans="1:16" ht="15">
      <c r="A18" s="187" t="s">
        <v>9</v>
      </c>
      <c r="B18" s="188">
        <v>562</v>
      </c>
      <c r="C18" s="189">
        <v>534</v>
      </c>
      <c r="D18" s="189">
        <v>534</v>
      </c>
      <c r="E18" s="178">
        <v>1052.6</v>
      </c>
      <c r="F18" s="179">
        <v>1019</v>
      </c>
      <c r="G18" s="178">
        <v>5.1</v>
      </c>
      <c r="H18" s="179">
        <v>4.9</v>
      </c>
      <c r="I18" s="178">
        <v>4</v>
      </c>
      <c r="J18" s="179">
        <v>3.5</v>
      </c>
      <c r="K18" s="182">
        <f t="shared" si="0"/>
        <v>9.55056179775281</v>
      </c>
      <c r="L18" s="190">
        <v>9.4</v>
      </c>
      <c r="M18" s="185">
        <v>1044</v>
      </c>
      <c r="N18" s="184">
        <v>986</v>
      </c>
      <c r="O18" s="194">
        <v>9</v>
      </c>
      <c r="P18" s="195">
        <v>8.8</v>
      </c>
    </row>
    <row r="19" spans="1:16" s="114" customFormat="1" ht="15">
      <c r="A19" s="187" t="s">
        <v>97</v>
      </c>
      <c r="B19" s="188">
        <v>1293</v>
      </c>
      <c r="C19" s="189">
        <v>1243</v>
      </c>
      <c r="D19" s="189">
        <v>1243</v>
      </c>
      <c r="E19" s="178">
        <v>2618</v>
      </c>
      <c r="F19" s="179">
        <v>2617</v>
      </c>
      <c r="G19" s="178">
        <v>14.3</v>
      </c>
      <c r="H19" s="179">
        <v>13.6</v>
      </c>
      <c r="I19" s="178">
        <v>10.8</v>
      </c>
      <c r="J19" s="179">
        <v>10.5</v>
      </c>
      <c r="K19" s="182">
        <f t="shared" si="0"/>
        <v>11.504424778761061</v>
      </c>
      <c r="L19" s="190">
        <v>10.7</v>
      </c>
      <c r="M19" s="184">
        <v>709</v>
      </c>
      <c r="N19" s="184">
        <v>709</v>
      </c>
      <c r="O19" s="194">
        <v>4</v>
      </c>
      <c r="P19" s="195">
        <v>4</v>
      </c>
    </row>
    <row r="20" spans="1:16" ht="15">
      <c r="A20" s="187" t="s">
        <v>10</v>
      </c>
      <c r="B20" s="188">
        <v>1284</v>
      </c>
      <c r="C20" s="189">
        <v>1267</v>
      </c>
      <c r="D20" s="189">
        <v>1267</v>
      </c>
      <c r="E20" s="178">
        <v>2698</v>
      </c>
      <c r="F20" s="179">
        <v>2894</v>
      </c>
      <c r="G20" s="178">
        <v>15.2</v>
      </c>
      <c r="H20" s="179">
        <v>16.1</v>
      </c>
      <c r="I20" s="178">
        <v>12.4</v>
      </c>
      <c r="J20" s="179">
        <v>14.8</v>
      </c>
      <c r="K20" s="182">
        <f t="shared" si="0"/>
        <v>11.996842936069456</v>
      </c>
      <c r="L20" s="190">
        <v>12.7</v>
      </c>
      <c r="M20" s="184">
        <v>186.6</v>
      </c>
      <c r="N20" s="184">
        <v>165.7</v>
      </c>
      <c r="O20" s="194">
        <v>1.2</v>
      </c>
      <c r="P20" s="195">
        <v>1.2</v>
      </c>
    </row>
    <row r="21" spans="1:16" ht="15" customHeight="1">
      <c r="A21" s="187" t="s">
        <v>11</v>
      </c>
      <c r="B21" s="188">
        <v>593</v>
      </c>
      <c r="C21" s="189">
        <v>618</v>
      </c>
      <c r="D21" s="189">
        <v>618</v>
      </c>
      <c r="E21" s="178">
        <v>944</v>
      </c>
      <c r="F21" s="179">
        <v>831.3</v>
      </c>
      <c r="G21" s="178">
        <v>6.7</v>
      </c>
      <c r="H21" s="179">
        <v>6.2</v>
      </c>
      <c r="I21" s="178">
        <v>4.4</v>
      </c>
      <c r="J21" s="179">
        <v>5</v>
      </c>
      <c r="K21" s="182">
        <f t="shared" si="0"/>
        <v>10.841423948220065</v>
      </c>
      <c r="L21" s="190">
        <v>10.3</v>
      </c>
      <c r="M21" s="184">
        <v>336.6</v>
      </c>
      <c r="N21" s="185">
        <v>343.7</v>
      </c>
      <c r="O21" s="194">
        <v>1.8</v>
      </c>
      <c r="P21" s="195">
        <v>1.8</v>
      </c>
    </row>
    <row r="22" spans="1:16" ht="15">
      <c r="A22" s="187" t="s">
        <v>21</v>
      </c>
      <c r="B22" s="188">
        <v>998</v>
      </c>
      <c r="C22" s="189">
        <v>1037</v>
      </c>
      <c r="D22" s="189">
        <v>1037</v>
      </c>
      <c r="E22" s="178">
        <v>2023</v>
      </c>
      <c r="F22" s="179">
        <v>1627</v>
      </c>
      <c r="G22" s="178">
        <v>13.4</v>
      </c>
      <c r="H22" s="179">
        <v>13.1</v>
      </c>
      <c r="I22" s="178">
        <v>12.6</v>
      </c>
      <c r="J22" s="179">
        <v>12</v>
      </c>
      <c r="K22" s="182">
        <f t="shared" si="0"/>
        <v>12.921890067502412</v>
      </c>
      <c r="L22" s="190">
        <v>13.4</v>
      </c>
      <c r="M22" s="185">
        <v>1433</v>
      </c>
      <c r="N22" s="184">
        <v>1373</v>
      </c>
      <c r="O22" s="194">
        <v>7.7</v>
      </c>
      <c r="P22" s="195">
        <v>7.8</v>
      </c>
    </row>
    <row r="23" spans="1:16" ht="15">
      <c r="A23" s="187" t="s">
        <v>98</v>
      </c>
      <c r="B23" s="188">
        <v>1878</v>
      </c>
      <c r="C23" s="189">
        <v>1773</v>
      </c>
      <c r="D23" s="189">
        <v>1773</v>
      </c>
      <c r="E23" s="179">
        <v>6629</v>
      </c>
      <c r="F23" s="179">
        <v>7565</v>
      </c>
      <c r="G23" s="178">
        <v>34.1</v>
      </c>
      <c r="H23" s="179">
        <v>38.3</v>
      </c>
      <c r="I23" s="178">
        <v>32.9</v>
      </c>
      <c r="J23" s="179">
        <v>35.4</v>
      </c>
      <c r="K23" s="182">
        <f t="shared" si="0"/>
        <v>19.232938522278623</v>
      </c>
      <c r="L23" s="190">
        <v>20</v>
      </c>
      <c r="M23" s="184">
        <v>625.4</v>
      </c>
      <c r="N23" s="184">
        <v>592.9</v>
      </c>
      <c r="O23" s="194">
        <v>4.3</v>
      </c>
      <c r="P23" s="195">
        <v>3.7</v>
      </c>
    </row>
    <row r="24" spans="1:16" ht="15">
      <c r="A24" s="187" t="s">
        <v>12</v>
      </c>
      <c r="B24" s="188">
        <v>445</v>
      </c>
      <c r="C24" s="189">
        <v>445</v>
      </c>
      <c r="D24" s="189">
        <v>445</v>
      </c>
      <c r="E24" s="178">
        <v>984.3</v>
      </c>
      <c r="F24" s="179">
        <v>787.7</v>
      </c>
      <c r="G24" s="178">
        <v>4.8</v>
      </c>
      <c r="H24" s="179">
        <v>3.9</v>
      </c>
      <c r="I24" s="178">
        <v>2.6</v>
      </c>
      <c r="J24" s="179">
        <v>2.6</v>
      </c>
      <c r="K24" s="182">
        <f t="shared" si="0"/>
        <v>10.786516853932584</v>
      </c>
      <c r="L24" s="190">
        <v>9.9</v>
      </c>
      <c r="M24" s="184">
        <v>442.5</v>
      </c>
      <c r="N24" s="184">
        <v>428.4</v>
      </c>
      <c r="O24" s="194">
        <v>3.3</v>
      </c>
      <c r="P24" s="195">
        <v>3</v>
      </c>
    </row>
    <row r="25" spans="1:16" ht="15">
      <c r="A25" s="187" t="s">
        <v>13</v>
      </c>
      <c r="B25" s="188">
        <v>1440</v>
      </c>
      <c r="C25" s="189">
        <v>1492</v>
      </c>
      <c r="D25" s="189">
        <v>1492</v>
      </c>
      <c r="E25" s="179">
        <v>4423.9</v>
      </c>
      <c r="F25" s="179">
        <v>3632.6</v>
      </c>
      <c r="G25" s="178">
        <v>22.7</v>
      </c>
      <c r="H25" s="179">
        <v>20.3</v>
      </c>
      <c r="I25" s="178">
        <v>20.5</v>
      </c>
      <c r="J25" s="179">
        <v>18.6</v>
      </c>
      <c r="K25" s="182">
        <f t="shared" si="0"/>
        <v>15.214477211796247</v>
      </c>
      <c r="L25" s="190">
        <v>14.6</v>
      </c>
      <c r="M25" s="184"/>
      <c r="N25" s="184"/>
      <c r="O25" s="196"/>
      <c r="P25" s="197"/>
    </row>
    <row r="26" spans="1:16" ht="15">
      <c r="A26" s="187" t="s">
        <v>99</v>
      </c>
      <c r="B26" s="188">
        <v>537</v>
      </c>
      <c r="C26" s="189">
        <v>815</v>
      </c>
      <c r="D26" s="189">
        <v>815</v>
      </c>
      <c r="E26" s="178">
        <v>882.4</v>
      </c>
      <c r="F26" s="179">
        <v>681.6</v>
      </c>
      <c r="G26" s="178">
        <v>7.5</v>
      </c>
      <c r="H26" s="179">
        <v>5.8</v>
      </c>
      <c r="I26" s="178">
        <v>7.1</v>
      </c>
      <c r="J26" s="179">
        <v>5.3</v>
      </c>
      <c r="K26" s="182">
        <f t="shared" si="0"/>
        <v>9.202453987730062</v>
      </c>
      <c r="L26" s="190">
        <v>10.9</v>
      </c>
      <c r="M26" s="184">
        <v>2467</v>
      </c>
      <c r="N26" s="184">
        <v>2531</v>
      </c>
      <c r="O26" s="191">
        <v>12</v>
      </c>
      <c r="P26" s="184">
        <v>12</v>
      </c>
    </row>
    <row r="27" spans="1:16" ht="15">
      <c r="A27" s="187" t="s">
        <v>14</v>
      </c>
      <c r="B27" s="188">
        <v>4388</v>
      </c>
      <c r="C27" s="189">
        <v>4505</v>
      </c>
      <c r="D27" s="189">
        <v>4505</v>
      </c>
      <c r="E27" s="178">
        <v>14348</v>
      </c>
      <c r="F27" s="179">
        <v>9685</v>
      </c>
      <c r="G27" s="178">
        <v>84</v>
      </c>
      <c r="H27" s="179">
        <v>54</v>
      </c>
      <c r="I27" s="178">
        <v>78</v>
      </c>
      <c r="J27" s="179">
        <v>52</v>
      </c>
      <c r="K27" s="182">
        <f t="shared" si="0"/>
        <v>18.645948945615984</v>
      </c>
      <c r="L27" s="190">
        <v>13.3</v>
      </c>
      <c r="M27" s="184">
        <v>1126</v>
      </c>
      <c r="N27" s="184">
        <v>1198</v>
      </c>
      <c r="O27" s="191">
        <v>6</v>
      </c>
      <c r="P27" s="184">
        <v>6</v>
      </c>
    </row>
    <row r="28" spans="1:16" ht="0.75" customHeight="1" thickBot="1">
      <c r="A28" s="198" t="s">
        <v>100</v>
      </c>
      <c r="B28" s="199">
        <v>100</v>
      </c>
      <c r="C28" s="200">
        <v>100</v>
      </c>
      <c r="D28" s="200">
        <v>100</v>
      </c>
      <c r="E28" s="201">
        <v>68</v>
      </c>
      <c r="F28" s="202">
        <v>0</v>
      </c>
      <c r="G28" s="201">
        <v>0.7</v>
      </c>
      <c r="H28" s="202">
        <v>0.7</v>
      </c>
      <c r="I28" s="201">
        <v>2.4</v>
      </c>
      <c r="J28" s="203">
        <v>2.4</v>
      </c>
      <c r="K28" s="204">
        <f t="shared" si="0"/>
        <v>6.999999999999999</v>
      </c>
      <c r="L28" s="205">
        <v>6.999999999999999</v>
      </c>
      <c r="M28" s="206"/>
      <c r="N28" s="207"/>
      <c r="O28" s="208"/>
      <c r="P28" s="209"/>
    </row>
    <row r="29" spans="1:16" ht="15" thickBot="1">
      <c r="A29" s="210" t="s">
        <v>101</v>
      </c>
      <c r="B29" s="211">
        <f>SUM(B7:B28)</f>
        <v>23107</v>
      </c>
      <c r="C29" s="212">
        <f>SUM(C7:C27)</f>
        <v>23257</v>
      </c>
      <c r="D29" s="212">
        <f>SUM(D7:D27)</f>
        <v>23257</v>
      </c>
      <c r="E29" s="213">
        <f>SUM(E7:E27)</f>
        <v>53809.00000000001</v>
      </c>
      <c r="F29" s="214">
        <f>SUM(F7:F28)</f>
        <v>48249.59999999999</v>
      </c>
      <c r="G29" s="213">
        <f>SUM(G7:G28)</f>
        <v>324.99999999999994</v>
      </c>
      <c r="H29" s="214">
        <f>SUM(H7:H28)</f>
        <v>293.7</v>
      </c>
      <c r="I29" s="213">
        <f>SUM(I7:I28)</f>
        <v>292</v>
      </c>
      <c r="J29" s="215">
        <f>SUM(J7:J28)</f>
        <v>268.7</v>
      </c>
      <c r="K29" s="216">
        <f t="shared" si="0"/>
        <v>13.974287311347119</v>
      </c>
      <c r="L29" s="217">
        <v>13.4</v>
      </c>
      <c r="M29" s="213">
        <f>SUM(M7:M28)</f>
        <v>15753.7</v>
      </c>
      <c r="N29" s="213">
        <f>SUM(N7:N28)</f>
        <v>15656.400000000001</v>
      </c>
      <c r="O29" s="218">
        <f>SUM(O7:O28)</f>
        <v>105.89999999999999</v>
      </c>
      <c r="P29" s="214">
        <f>SUM(P7:P28)</f>
        <v>105.2</v>
      </c>
    </row>
  </sheetData>
  <sheetProtection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2018-07-16T04:55:48Z</cp:lastPrinted>
  <dcterms:created xsi:type="dcterms:W3CDTF">2017-08-13T06:13:14Z</dcterms:created>
  <dcterms:modified xsi:type="dcterms:W3CDTF">2018-07-16T06:56:30Z</dcterms:modified>
  <cp:category/>
  <cp:version/>
  <cp:contentType/>
  <cp:contentStatus/>
</cp:coreProperties>
</file>