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'уборка зерновые'!$A:$A,'уборка зерновые'!$3:$27</definedName>
    <definedName name="_xlnm.Print_Area" localSheetId="3">'корма'!$A$1:$Z$28</definedName>
    <definedName name="_xlnm.Print_Area" localSheetId="0">'уборка зерновые'!$A$1:$BY$27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<sst xmlns="http://schemas.openxmlformats.org/spreadsheetml/2006/main" count="357" uniqueCount="123">
  <si>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</si>
  <si>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</si>
  <si>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</si>
  <si>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</si>
  <si>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</si>
  <si>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</si>
  <si>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</si>
  <si>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</si>
  <si>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</si>
  <si>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</si>
  <si>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</si>
  <si>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</si>
  <si>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</si>
  <si>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</si>
  <si>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</si>
  <si>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</si>
  <si>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</si>
  <si>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</si>
  <si>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</si>
  <si>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</si>
  <si>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</si>
  <si>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</si>
  <si>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</si>
  <si>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</si>
  <si>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</si>
  <si>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</si>
  <si>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</si>
  <si>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</si>
  <si>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</si>
  <si>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</si>
  <si>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</si>
  <si>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</si>
  <si>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</si>
  <si>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</si>
  <si>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</si>
  <si>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</si>
  <si>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</si>
  <si>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</si>
  <si>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</si>
  <si>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</si>
  <si>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</si>
  <si>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</si>
  <si>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</si>
  <si>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</si>
  <si>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</si>
  <si>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</si>
  <si>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</si>
  <si>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</si>
  <si>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</si>
  <si>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</si>
  <si>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</si>
  <si>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</si>
  <si>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</si>
  <si>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</si>
  <si>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</si>
  <si>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</si>
  <si>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</si>
  <si>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</si>
  <si>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</si>
  <si>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</si>
  <si>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</si>
  <si>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</si>
  <si>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</si>
  <si>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</si>
  <si>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</si>
  <si>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</si>
  <si>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</si>
  <si>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</si>
  <si>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</si>
  <si>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</si>
  <si>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</si>
  <si>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</si>
  <si>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</si>
  <si>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</si>
  <si>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</si>
  <si>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</si>
  <si>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</si>
  <si>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</si>
  <si>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</si>
  <si>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</si>
  <si>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</si>
  <si>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</si>
  <si>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</si>
  <si>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</si>
  <si>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</si>
  <si>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</si>
  <si>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</si>
  <si>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</si>
  <si>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</si>
  <si>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</si>
  <si>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</si>
  <si>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</si>
  <si>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</si>
  <si>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</si>
  <si>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</si>
  <si>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</si>
  <si>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</si>
  <si>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</si>
  <si>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</si>
  <si>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</si>
  <si>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</si>
  <si>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</si>
  <si>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</si>
  <si>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</si>
  <si>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</si>
  <si>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</si>
  <si>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</si>
  <si>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</si>
  <si>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</si>
  <si>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</si>
  <si>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</si>
  <si>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</si>
  <si>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</si>
  <si>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</si>
  <si>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</si>
  <si>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</si>
  <si>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</si>
  <si>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</si>
  <si>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06.08</t>
  </si>
  <si>
    <t>Овёс</t>
  </si>
  <si>
    <t>Уборка зерновых и зернобобовых культур                                 07.08.2018</t>
  </si>
  <si>
    <t>Уборка технических культур, овощей                             07.08.2018</t>
  </si>
  <si>
    <t>07.08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</si>
</sst>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26">
    <xf numFmtId="0" fontId="0" fillId="0" borderId="0" xfId="0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94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2" xfId="94" applyNumberFormat="1" applyFont="1" applyBorder="1" applyAlignment="1" applyProtection="1">
      <alignment horizontal="center" vertical="center" wrapText="1"/>
      <protection hidden="1"/>
    </xf>
    <xf numFmtId="3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 wrapText="1"/>
    </xf>
    <xf numFmtId="0" fontId="20" fillId="0" borderId="17" xfId="94" applyNumberFormat="1" applyFont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20" fillId="38" borderId="20" xfId="95" applyFont="1" applyFill="1" applyBorder="1" applyAlignment="1" applyProtection="1">
      <alignment horizontal="left" vertical="center" wrapText="1"/>
      <protection locked="0"/>
    </xf>
    <xf numFmtId="0" fontId="20" fillId="0" borderId="20" xfId="95" applyFont="1" applyFill="1" applyBorder="1" applyAlignment="1" applyProtection="1">
      <alignment horizontal="left" vertical="center" wrapText="1"/>
      <protection locked="0"/>
    </xf>
    <xf numFmtId="3" fontId="20" fillId="0" borderId="21" xfId="0" applyNumberFormat="1" applyFont="1" applyFill="1" applyBorder="1" applyAlignment="1">
      <alignment horizontal="center"/>
    </xf>
    <xf numFmtId="0" fontId="20" fillId="0" borderId="22" xfId="95" applyFont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/>
    </xf>
    <xf numFmtId="3" fontId="20" fillId="0" borderId="24" xfId="0" applyNumberFormat="1" applyFont="1" applyBorder="1" applyAlignment="1" applyProtection="1">
      <alignment horizontal="center" vertical="center" wrapText="1"/>
      <protection locked="0"/>
    </xf>
    <xf numFmtId="164" fontId="20" fillId="0" borderId="25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5" xfId="95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164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19" fillId="0" borderId="29" xfId="91" applyFont="1" applyBorder="1" applyAlignment="1" applyProtection="1">
      <alignment horizontal="center" vertical="center" textRotation="90" wrapText="1"/>
      <protection locked="0"/>
    </xf>
    <xf numFmtId="0" fontId="19" fillId="38" borderId="29" xfId="91" applyFont="1" applyFill="1" applyBorder="1" applyAlignment="1" applyProtection="1">
      <alignment horizontal="center" vertical="center" textRotation="90" wrapText="1"/>
      <protection locked="0"/>
    </xf>
    <xf numFmtId="0" fontId="20" fillId="38" borderId="30" xfId="95" applyFont="1" applyFill="1" applyBorder="1" applyAlignment="1" applyProtection="1">
      <alignment horizontal="left" vertical="center" wrapText="1"/>
      <protection locked="0"/>
    </xf>
    <xf numFmtId="1" fontId="20" fillId="0" borderId="31" xfId="0" applyNumberFormat="1" applyFont="1" applyFill="1" applyBorder="1" applyAlignment="1">
      <alignment horizontal="center" vertical="center" wrapText="1"/>
    </xf>
    <xf numFmtId="1" fontId="20" fillId="0" borderId="32" xfId="0" applyNumberFormat="1" applyFont="1" applyBorder="1" applyAlignment="1" applyProtection="1">
      <alignment horizontal="center" vertical="center" wrapText="1"/>
      <protection locked="0"/>
    </xf>
    <xf numFmtId="164" fontId="20" fillId="0" borderId="32" xfId="0" applyNumberFormat="1" applyFont="1" applyBorder="1" applyAlignment="1">
      <alignment horizontal="center" vertical="center" wrapText="1"/>
    </xf>
    <xf numFmtId="164" fontId="20" fillId="0" borderId="32" xfId="94" applyNumberFormat="1" applyFont="1" applyBorder="1" applyAlignment="1" applyProtection="1">
      <alignment horizontal="center" vertical="center" wrapText="1"/>
      <protection hidden="1"/>
    </xf>
    <xf numFmtId="3" fontId="20" fillId="0" borderId="32" xfId="0" applyNumberFormat="1" applyFont="1" applyBorder="1" applyAlignment="1">
      <alignment horizontal="center" vertical="center" wrapText="1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164" fontId="20" fillId="0" borderId="32" xfId="0" applyNumberFormat="1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 wrapText="1"/>
      <protection/>
    </xf>
    <xf numFmtId="3" fontId="20" fillId="0" borderId="32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32" xfId="94" applyNumberFormat="1" applyFont="1" applyBorder="1" applyAlignment="1" applyProtection="1">
      <alignment horizontal="center" vertical="center" wrapText="1"/>
      <protection hidden="1"/>
    </xf>
    <xf numFmtId="164" fontId="20" fillId="0" borderId="33" xfId="0" applyNumberFormat="1" applyFont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Border="1" applyAlignment="1" applyProtection="1">
      <alignment horizontal="center" vertical="center" wrapText="1"/>
      <protection locked="0"/>
    </xf>
    <xf numFmtId="1" fontId="20" fillId="0" borderId="34" xfId="0" applyNumberFormat="1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>
      <alignment horizontal="left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64" fontId="22" fillId="0" borderId="37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0" fontId="19" fillId="0" borderId="29" xfId="95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/>
    </xf>
    <xf numFmtId="164" fontId="19" fillId="0" borderId="29" xfId="95" applyNumberFormat="1" applyFont="1" applyBorder="1" applyAlignment="1" applyProtection="1">
      <alignment horizontal="center" vertical="center" wrapText="1"/>
      <protection/>
    </xf>
    <xf numFmtId="164" fontId="19" fillId="0" borderId="29" xfId="0" applyNumberFormat="1" applyFont="1" applyBorder="1" applyAlignment="1" applyProtection="1">
      <alignment horizontal="center" vertical="center" wrapText="1"/>
      <protection locked="0"/>
    </xf>
    <xf numFmtId="164" fontId="19" fillId="0" borderId="29" xfId="0" applyNumberFormat="1" applyFont="1" applyBorder="1" applyAlignment="1" applyProtection="1">
      <alignment horizontal="center" vertical="center" wrapText="1"/>
      <protection/>
    </xf>
    <xf numFmtId="1" fontId="19" fillId="0" borderId="29" xfId="0" applyNumberFormat="1" applyFont="1" applyBorder="1" applyAlignment="1" applyProtection="1">
      <alignment horizontal="center" vertical="center" wrapText="1"/>
      <protection/>
    </xf>
    <xf numFmtId="0" fontId="19" fillId="0" borderId="40" xfId="91" applyFont="1" applyBorder="1" applyAlignment="1" applyProtection="1">
      <alignment horizontal="center" vertical="center" textRotation="90" wrapText="1"/>
      <protection locked="0"/>
    </xf>
    <xf numFmtId="0" fontId="19" fillId="0" borderId="41" xfId="91" applyFont="1" applyBorder="1" applyAlignment="1" applyProtection="1">
      <alignment horizontal="center" vertical="center" textRotation="90" wrapText="1"/>
      <protection locked="0"/>
    </xf>
    <xf numFmtId="0" fontId="19" fillId="0" borderId="42" xfId="91" applyFont="1" applyBorder="1" applyAlignment="1" applyProtection="1">
      <alignment horizontal="center" vertical="center" textRotation="90" wrapText="1"/>
      <protection locked="0"/>
    </xf>
    <xf numFmtId="0" fontId="19" fillId="0" borderId="43" xfId="91" applyFont="1" applyBorder="1" applyAlignment="1" applyProtection="1">
      <alignment horizontal="center" vertical="center" textRotation="90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164" fontId="20" fillId="0" borderId="45" xfId="0" applyNumberFormat="1" applyFont="1" applyBorder="1" applyAlignment="1" applyProtection="1">
      <alignment horizontal="center" vertical="center" wrapText="1"/>
      <protection locked="0"/>
    </xf>
    <xf numFmtId="164" fontId="20" fillId="0" borderId="45" xfId="94" applyNumberFormat="1" applyFont="1" applyBorder="1" applyAlignment="1" applyProtection="1">
      <alignment horizontal="center" vertical="center" wrapText="1"/>
      <protection hidden="1"/>
    </xf>
    <xf numFmtId="164" fontId="20" fillId="0" borderId="46" xfId="94" applyNumberFormat="1" applyFont="1" applyBorder="1" applyAlignment="1" applyProtection="1">
      <alignment horizontal="center" vertical="center" wrapText="1"/>
      <protection hidden="1"/>
    </xf>
    <xf numFmtId="164" fontId="19" fillId="0" borderId="47" xfId="0" applyNumberFormat="1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 horizontal="center"/>
    </xf>
    <xf numFmtId="3" fontId="20" fillId="0" borderId="31" xfId="0" applyNumberFormat="1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5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0" fontId="20" fillId="0" borderId="59" xfId="97" applyFont="1" applyFill="1" applyBorder="1" applyAlignment="1" applyProtection="1">
      <alignment horizontal="left" vertical="center" wrapText="1"/>
      <protection locked="0"/>
    </xf>
    <xf numFmtId="0" fontId="20" fillId="0" borderId="25" xfId="97" applyFont="1" applyFill="1" applyBorder="1" applyAlignment="1" applyProtection="1">
      <alignment horizontal="right" vertical="center" wrapText="1"/>
      <protection locked="0"/>
    </xf>
    <xf numFmtId="165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44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97" applyFont="1" applyFill="1" applyBorder="1" applyAlignment="1" applyProtection="1">
      <alignment horizontal="right" vertical="center" wrapText="1"/>
      <protection locked="0"/>
    </xf>
    <xf numFmtId="1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7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7" xfId="0" applyNumberFormat="1" applyFont="1" applyFill="1" applyBorder="1" applyAlignment="1">
      <alignment horizontal="right" vertical="center" wrapText="1"/>
    </xf>
    <xf numFmtId="0" fontId="20" fillId="0" borderId="44" xfId="97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locked="0"/>
    </xf>
    <xf numFmtId="0" fontId="20" fillId="0" borderId="61" xfId="97" applyFont="1" applyFill="1" applyBorder="1" applyAlignment="1" applyProtection="1">
      <alignment horizontal="right" vertical="center" wrapText="1"/>
      <protection locked="0"/>
    </xf>
    <xf numFmtId="0" fontId="20" fillId="0" borderId="62" xfId="97" applyFont="1" applyFill="1" applyBorder="1" applyAlignment="1" applyProtection="1">
      <alignment horizontal="right" vertical="center" wrapText="1"/>
      <protection locked="0"/>
    </xf>
    <xf numFmtId="0" fontId="20" fillId="0" borderId="63" xfId="97" applyFont="1" applyFill="1" applyBorder="1" applyAlignment="1" applyProtection="1">
      <alignment horizontal="right" vertical="center" wrapText="1"/>
      <protection locked="0"/>
    </xf>
    <xf numFmtId="1" fontId="20" fillId="0" borderId="61" xfId="97" applyNumberFormat="1" applyFont="1" applyFill="1" applyBorder="1" applyAlignment="1" applyProtection="1">
      <alignment horizontal="right" vertical="center" wrapText="1"/>
      <protection locked="0"/>
    </xf>
    <xf numFmtId="1" fontId="20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0" fillId="0" borderId="61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0" fillId="0" borderId="65" xfId="97" applyFont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1" xfId="97" applyFont="1" applyBorder="1" applyAlignment="1" applyProtection="1">
      <alignment horizontal="center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" xfId="97" applyNumberFormat="1" applyFont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97" applyFont="1" applyFill="1" applyBorder="1" applyAlignment="1" applyProtection="1">
      <alignment horizontal="right" vertical="center" wrapText="1"/>
      <protection hidden="1"/>
    </xf>
    <xf numFmtId="0" fontId="20" fillId="0" borderId="45" xfId="97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66" xfId="0" applyFont="1" applyFill="1" applyBorder="1" applyAlignment="1" applyProtection="1">
      <alignment horizontal="right" vertical="center" wrapText="1"/>
      <protection/>
    </xf>
    <xf numFmtId="1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2" xfId="97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45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7" xfId="97" applyFont="1" applyBorder="1" applyAlignment="1" applyProtection="1">
      <alignment horizontal="center" vertical="center" wrapText="1"/>
      <protection locked="0"/>
    </xf>
    <xf numFmtId="165" fontId="20" fillId="0" borderId="32" xfId="0" applyNumberFormat="1" applyFont="1" applyFill="1" applyBorder="1" applyAlignment="1">
      <alignment horizontal="right" vertical="center" wrapText="1"/>
    </xf>
    <xf numFmtId="0" fontId="20" fillId="0" borderId="18" xfId="97" applyFont="1" applyBorder="1" applyAlignment="1" applyProtection="1">
      <alignment horizontal="center" vertical="center" wrapText="1"/>
      <protection hidden="1" locked="0"/>
    </xf>
    <xf numFmtId="165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8" xfId="97" applyNumberFormat="1" applyFont="1" applyBorder="1" applyAlignment="1" applyProtection="1">
      <alignment horizontal="center" vertical="center" wrapText="1"/>
      <protection locked="0"/>
    </xf>
    <xf numFmtId="3" fontId="20" fillId="0" borderId="31" xfId="0" applyNumberFormat="1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right" vertical="center" wrapText="1"/>
    </xf>
    <xf numFmtId="0" fontId="20" fillId="0" borderId="32" xfId="97" applyFont="1" applyFill="1" applyBorder="1" applyAlignment="1" applyProtection="1">
      <alignment horizontal="right" vertical="center" wrapText="1"/>
      <protection hidden="1"/>
    </xf>
    <xf numFmtId="164" fontId="20" fillId="0" borderId="32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46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31" xfId="0" applyFont="1" applyFill="1" applyBorder="1" applyAlignment="1" applyProtection="1">
      <alignment horizontal="right" vertical="center" wrapText="1"/>
      <protection/>
    </xf>
    <xf numFmtId="0" fontId="20" fillId="0" borderId="46" xfId="97" applyFont="1" applyFill="1" applyBorder="1" applyAlignment="1" applyProtection="1">
      <alignment horizontal="right" vertical="center" wrapText="1"/>
      <protection hidden="1"/>
    </xf>
    <xf numFmtId="3" fontId="20" fillId="0" borderId="32" xfId="0" applyNumberFormat="1" applyFont="1" applyFill="1" applyBorder="1" applyAlignment="1">
      <alignment horizontal="right" vertical="center" wrapText="1"/>
    </xf>
    <xf numFmtId="0" fontId="20" fillId="0" borderId="68" xfId="0" applyFont="1" applyFill="1" applyBorder="1" applyAlignment="1" applyProtection="1">
      <alignment horizontal="right" vertical="center" wrapText="1"/>
      <protection/>
    </xf>
    <xf numFmtId="1" fontId="20" fillId="0" borderId="32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31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34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32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19" fillId="0" borderId="69" xfId="97" applyFont="1" applyFill="1" applyBorder="1" applyAlignment="1" applyProtection="1">
      <alignment horizontal="left" vertical="center" wrapText="1"/>
      <protection locked="0"/>
    </xf>
    <xf numFmtId="3" fontId="19" fillId="0" borderId="70" xfId="97" applyNumberFormat="1" applyFont="1" applyFill="1" applyBorder="1" applyAlignment="1" applyProtection="1">
      <alignment horizontal="center" vertical="center" wrapText="1"/>
      <protection/>
    </xf>
    <xf numFmtId="3" fontId="19" fillId="0" borderId="71" xfId="97" applyNumberFormat="1" applyFont="1" applyFill="1" applyBorder="1" applyAlignment="1" applyProtection="1">
      <alignment horizontal="right" vertical="center" wrapText="1"/>
      <protection/>
    </xf>
    <xf numFmtId="3" fontId="19" fillId="0" borderId="51" xfId="97" applyNumberFormat="1" applyFont="1" applyFill="1" applyBorder="1" applyAlignment="1" applyProtection="1">
      <alignment horizontal="right" vertical="center" wrapText="1"/>
      <protection/>
    </xf>
    <xf numFmtId="165" fontId="19" fillId="0" borderId="71" xfId="0" applyNumberFormat="1" applyFont="1" applyFill="1" applyBorder="1" applyAlignment="1">
      <alignment horizontal="right" vertical="center" wrapText="1"/>
    </xf>
    <xf numFmtId="0" fontId="19" fillId="0" borderId="51" xfId="97" applyFont="1" applyFill="1" applyBorder="1" applyAlignment="1" applyProtection="1">
      <alignment horizontal="right" vertical="center" wrapText="1"/>
      <protection/>
    </xf>
    <xf numFmtId="1" fontId="19" fillId="0" borderId="71" xfId="97" applyNumberFormat="1" applyFont="1" applyFill="1" applyBorder="1" applyAlignment="1" applyProtection="1">
      <alignment horizontal="right" vertical="center" wrapText="1"/>
      <protection/>
    </xf>
    <xf numFmtId="164" fontId="19" fillId="0" borderId="4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42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2" xfId="97" applyNumberFormat="1" applyFont="1" applyFill="1" applyBorder="1" applyAlignment="1" applyProtection="1">
      <alignment horizontal="right" vertical="center" wrapText="1"/>
      <protection/>
    </xf>
    <xf numFmtId="0" fontId="19" fillId="0" borderId="43" xfId="97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7" applyFont="1" applyFill="1" applyBorder="1" applyAlignment="1" applyProtection="1">
      <alignment horizontal="center" vertical="center" wrapText="1"/>
      <protection/>
    </xf>
    <xf numFmtId="0" fontId="19" fillId="0" borderId="74" xfId="97" applyNumberFormat="1" applyFont="1" applyFill="1" applyBorder="1" applyAlignment="1" applyProtection="1">
      <alignment horizontal="center" vertical="center" wrapText="1"/>
      <protection/>
    </xf>
    <xf numFmtId="1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74" xfId="97" applyNumberFormat="1" applyFont="1" applyFill="1" applyBorder="1" applyAlignment="1" applyProtection="1">
      <alignment horizontal="center" vertical="center" wrapText="1"/>
      <protection/>
    </xf>
    <xf numFmtId="0" fontId="19" fillId="0" borderId="74" xfId="97" applyFont="1" applyFill="1" applyBorder="1" applyAlignment="1" applyProtection="1">
      <alignment horizontal="center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5" xfId="97" applyFont="1" applyFill="1" applyBorder="1" applyAlignment="1" applyProtection="1">
      <alignment horizontal="right" vertical="center" wrapText="1"/>
      <protection hidden="1"/>
    </xf>
    <xf numFmtId="1" fontId="19" fillId="0" borderId="76" xfId="97" applyNumberFormat="1" applyFont="1" applyFill="1" applyBorder="1" applyAlignment="1" applyProtection="1">
      <alignment horizontal="center" vertical="center" wrapText="1"/>
      <protection/>
    </xf>
    <xf numFmtId="1" fontId="19" fillId="0" borderId="74" xfId="97" applyNumberFormat="1" applyFont="1" applyFill="1" applyBorder="1" applyAlignment="1" applyProtection="1">
      <alignment horizontal="center" vertical="center" wrapText="1"/>
      <protection/>
    </xf>
    <xf numFmtId="1" fontId="19" fillId="0" borderId="77" xfId="97" applyNumberFormat="1" applyFont="1" applyFill="1" applyBorder="1" applyAlignment="1" applyProtection="1">
      <alignment horizontal="center" vertical="center" wrapText="1"/>
      <protection/>
    </xf>
    <xf numFmtId="0" fontId="19" fillId="0" borderId="78" xfId="97" applyFont="1" applyFill="1" applyBorder="1" applyAlignment="1" applyProtection="1">
      <alignment horizontal="center" vertical="center" wrapText="1"/>
      <protection/>
    </xf>
    <xf numFmtId="0" fontId="27" fillId="0" borderId="74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69" xfId="97" applyFont="1" applyFill="1" applyBorder="1" applyAlignment="1" applyProtection="1">
      <alignment horizontal="left" vertical="center" wrapText="1"/>
      <protection locked="0"/>
    </xf>
    <xf numFmtId="3" fontId="22" fillId="0" borderId="27" xfId="97" applyNumberFormat="1" applyFont="1" applyFill="1" applyBorder="1" applyAlignment="1" applyProtection="1">
      <alignment horizontal="right" vertical="center" wrapText="1"/>
      <protection/>
    </xf>
    <xf numFmtId="3" fontId="22" fillId="0" borderId="25" xfId="97" applyNumberFormat="1" applyFont="1" applyFill="1" applyBorder="1" applyAlignment="1" applyProtection="1">
      <alignment horizontal="right" vertical="center" wrapText="1"/>
      <protection/>
    </xf>
    <xf numFmtId="165" fontId="22" fillId="0" borderId="25" xfId="97" applyNumberFormat="1" applyFont="1" applyFill="1" applyBorder="1" applyAlignment="1" applyProtection="1">
      <alignment horizontal="right" vertical="center" wrapText="1"/>
      <protection/>
    </xf>
    <xf numFmtId="165" fontId="22" fillId="0" borderId="44" xfId="97" applyNumberFormat="1" applyFont="1" applyFill="1" applyBorder="1" applyAlignment="1" applyProtection="1">
      <alignment horizontal="right" vertical="center" wrapText="1"/>
      <protection/>
    </xf>
    <xf numFmtId="1" fontId="22" fillId="0" borderId="27" xfId="97" applyNumberFormat="1" applyFont="1" applyFill="1" applyBorder="1" applyAlignment="1" applyProtection="1">
      <alignment horizontal="right" vertical="center" wrapText="1"/>
      <protection/>
    </xf>
    <xf numFmtId="1" fontId="22" fillId="0" borderId="25" xfId="97" applyNumberFormat="1" applyFont="1" applyFill="1" applyBorder="1" applyAlignment="1" applyProtection="1">
      <alignment horizontal="right" vertical="center" wrapText="1"/>
      <protection/>
    </xf>
    <xf numFmtId="1" fontId="22" fillId="0" borderId="44" xfId="97" applyNumberFormat="1" applyFont="1" applyFill="1" applyBorder="1" applyAlignment="1" applyProtection="1">
      <alignment horizontal="right" vertical="center" wrapText="1"/>
      <protection/>
    </xf>
    <xf numFmtId="1" fontId="22" fillId="0" borderId="60" xfId="97" applyNumberFormat="1" applyFont="1" applyFill="1" applyBorder="1" applyAlignment="1" applyProtection="1">
      <alignment horizontal="center" vertical="center" wrapText="1"/>
      <protection/>
    </xf>
    <xf numFmtId="1" fontId="22" fillId="0" borderId="25" xfId="97" applyNumberFormat="1" applyFont="1" applyFill="1" applyBorder="1" applyAlignment="1" applyProtection="1">
      <alignment horizontal="center" vertical="center" wrapText="1"/>
      <protection/>
    </xf>
    <xf numFmtId="1" fontId="22" fillId="0" borderId="44" xfId="97" applyNumberFormat="1" applyFont="1" applyFill="1" applyBorder="1" applyAlignment="1" applyProtection="1">
      <alignment horizontal="center" vertical="center" wrapText="1"/>
      <protection/>
    </xf>
    <xf numFmtId="1" fontId="22" fillId="0" borderId="27" xfId="97" applyNumberFormat="1" applyFont="1" applyFill="1" applyBorder="1" applyAlignment="1" applyProtection="1">
      <alignment horizontal="center" vertical="center" wrapText="1"/>
      <protection/>
    </xf>
    <xf numFmtId="164" fontId="22" fillId="0" borderId="25" xfId="97" applyNumberFormat="1" applyFont="1" applyFill="1" applyBorder="1" applyAlignment="1" applyProtection="1">
      <alignment horizontal="center" vertical="center" wrapText="1"/>
      <protection/>
    </xf>
    <xf numFmtId="164" fontId="22" fillId="0" borderId="44" xfId="97" applyNumberFormat="1" applyFont="1" applyFill="1" applyBorder="1" applyAlignment="1" applyProtection="1">
      <alignment horizontal="center" vertical="center" wrapText="1"/>
      <protection/>
    </xf>
    <xf numFmtId="1" fontId="22" fillId="0" borderId="79" xfId="97" applyNumberFormat="1" applyFont="1" applyFill="1" applyBorder="1" applyAlignment="1" applyProtection="1">
      <alignment horizontal="center" vertical="center" wrapText="1"/>
      <protection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70" xfId="97" applyNumberFormat="1" applyFont="1" applyFill="1" applyBorder="1" applyAlignment="1" applyProtection="1">
      <alignment horizontal="center" vertical="center" wrapText="1"/>
      <protection/>
    </xf>
    <xf numFmtId="0" fontId="20" fillId="0" borderId="80" xfId="97" applyFont="1" applyFill="1" applyBorder="1" applyAlignment="1" applyProtection="1">
      <alignment horizontal="center" vertical="center" wrapText="1"/>
      <protection locked="0"/>
    </xf>
    <xf numFmtId="0" fontId="20" fillId="0" borderId="81" xfId="97" applyFont="1" applyFill="1" applyBorder="1" applyAlignment="1" applyProtection="1">
      <alignment horizontal="center" vertical="center" wrapText="1"/>
      <protection locked="0"/>
    </xf>
    <xf numFmtId="0" fontId="20" fillId="0" borderId="25" xfId="97" applyFont="1" applyFill="1" applyBorder="1" applyAlignment="1" applyProtection="1">
      <alignment horizontal="center" vertical="center" wrapText="1"/>
      <protection locked="0"/>
    </xf>
    <xf numFmtId="165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5" xfId="0" applyNumberFormat="1" applyFont="1" applyFill="1" applyBorder="1" applyAlignment="1">
      <alignment horizontal="center" vertical="center" wrapText="1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45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/>
    </xf>
    <xf numFmtId="165" fontId="20" fillId="0" borderId="32" xfId="0" applyNumberFormat="1" applyFont="1" applyFill="1" applyBorder="1" applyAlignment="1" applyProtection="1">
      <alignment horizontal="center" vertical="center" wrapText="1"/>
      <protection/>
    </xf>
    <xf numFmtId="165" fontId="20" fillId="0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32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32" xfId="0" applyNumberFormat="1" applyFont="1" applyFill="1" applyBorder="1" applyAlignment="1">
      <alignment horizontal="center" vertical="center" wrapText="1"/>
    </xf>
    <xf numFmtId="165" fontId="20" fillId="0" borderId="4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32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32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0" applyNumberFormat="1" applyFont="1" applyFill="1" applyBorder="1" applyAlignment="1">
      <alignment horizontal="center" vertical="center" wrapText="1"/>
    </xf>
    <xf numFmtId="3" fontId="20" fillId="0" borderId="32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6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83" xfId="97" applyNumberFormat="1" applyFont="1" applyFill="1" applyBorder="1" applyAlignment="1" applyProtection="1">
      <alignment horizontal="center" vertical="center" wrapText="1"/>
      <protection/>
    </xf>
    <xf numFmtId="3" fontId="19" fillId="0" borderId="71" xfId="97" applyNumberFormat="1" applyFont="1" applyFill="1" applyBorder="1" applyAlignment="1" applyProtection="1">
      <alignment horizontal="center" vertical="center" wrapText="1"/>
      <protection/>
    </xf>
    <xf numFmtId="165" fontId="19" fillId="0" borderId="71" xfId="97" applyNumberFormat="1" applyFont="1" applyFill="1" applyBorder="1" applyAlignment="1" applyProtection="1">
      <alignment horizontal="center" vertical="center" wrapText="1"/>
      <protection/>
    </xf>
    <xf numFmtId="165" fontId="19" fillId="0" borderId="72" xfId="97" applyNumberFormat="1" applyFont="1" applyFill="1" applyBorder="1" applyAlignment="1" applyProtection="1">
      <alignment horizontal="center" vertical="center" wrapText="1"/>
      <protection/>
    </xf>
    <xf numFmtId="3" fontId="19" fillId="0" borderId="51" xfId="97" applyNumberFormat="1" applyFont="1" applyFill="1" applyBorder="1" applyAlignment="1" applyProtection="1">
      <alignment horizontal="center" vertical="center" wrapText="1"/>
      <protection/>
    </xf>
    <xf numFmtId="165" fontId="19" fillId="0" borderId="71" xfId="0" applyNumberFormat="1" applyFont="1" applyFill="1" applyBorder="1" applyAlignment="1">
      <alignment horizontal="center" vertical="center" wrapText="1"/>
    </xf>
    <xf numFmtId="165" fontId="19" fillId="0" borderId="71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1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83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5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97" applyNumberFormat="1" applyFont="1" applyFill="1" applyBorder="1" applyAlignment="1" applyProtection="1">
      <alignment horizontal="center" vertical="center" wrapText="1"/>
      <protection/>
    </xf>
    <xf numFmtId="165" fontId="22" fillId="0" borderId="71" xfId="0" applyNumberFormat="1" applyFont="1" applyFill="1" applyBorder="1" applyAlignment="1">
      <alignment horizontal="center" vertical="center" wrapText="1"/>
    </xf>
    <xf numFmtId="0" fontId="22" fillId="0" borderId="71" xfId="97" applyFont="1" applyFill="1" applyBorder="1" applyAlignment="1" applyProtection="1">
      <alignment horizontal="center" vertical="center" wrapText="1"/>
      <protection/>
    </xf>
    <xf numFmtId="165" fontId="22" fillId="0" borderId="72" xfId="0" applyNumberFormat="1" applyFont="1" applyFill="1" applyBorder="1" applyAlignment="1" applyProtection="1">
      <alignment horizontal="center" vertical="center" wrapText="1"/>
      <protection/>
    </xf>
    <xf numFmtId="0" fontId="22" fillId="0" borderId="73" xfId="97" applyNumberFormat="1" applyFont="1" applyBorder="1" applyAlignment="1" applyProtection="1">
      <alignment horizontal="center" vertical="center" wrapText="1"/>
      <protection/>
    </xf>
    <xf numFmtId="1" fontId="22" fillId="0" borderId="74" xfId="97" applyNumberFormat="1" applyFont="1" applyBorder="1" applyAlignment="1" applyProtection="1">
      <alignment horizontal="center" vertical="center" wrapText="1"/>
      <protection/>
    </xf>
    <xf numFmtId="164" fontId="22" fillId="0" borderId="77" xfId="97" applyNumberFormat="1" applyFont="1" applyBorder="1" applyAlignment="1" applyProtection="1">
      <alignment horizontal="center" vertical="center" wrapText="1"/>
      <protection/>
    </xf>
    <xf numFmtId="165" fontId="22" fillId="0" borderId="84" xfId="97" applyNumberFormat="1" applyFont="1" applyFill="1" applyBorder="1" applyAlignment="1" applyProtection="1">
      <alignment horizontal="center" vertical="center" wrapText="1"/>
      <protection/>
    </xf>
    <xf numFmtId="0" fontId="19" fillId="0" borderId="8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0" fillId="0" borderId="89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90" xfId="0" applyNumberFormat="1" applyFont="1" applyFill="1" applyBorder="1" applyAlignment="1">
      <alignment horizontal="center"/>
    </xf>
    <xf numFmtId="3" fontId="20" fillId="0" borderId="91" xfId="0" applyNumberFormat="1" applyFont="1" applyFill="1" applyBorder="1" applyAlignment="1">
      <alignment horizontal="center"/>
    </xf>
    <xf numFmtId="1" fontId="22" fillId="0" borderId="78" xfId="97" applyNumberFormat="1" applyFont="1" applyBorder="1" applyAlignment="1" applyProtection="1">
      <alignment horizontal="center" vertical="center" wrapText="1"/>
      <protection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19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84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2" xfId="97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3" fillId="0" borderId="94" xfId="100" applyFont="1" applyFill="1" applyBorder="1" applyAlignment="1" applyProtection="1">
      <alignment vertical="center"/>
      <protection locked="0"/>
    </xf>
    <xf numFmtId="1" fontId="33" fillId="0" borderId="95" xfId="100" applyNumberFormat="1" applyFont="1" applyFill="1" applyBorder="1" applyAlignment="1" applyProtection="1">
      <alignment horizontal="center" vertical="center"/>
      <protection locked="0"/>
    </xf>
    <xf numFmtId="0" fontId="33" fillId="0" borderId="96" xfId="100" applyNumberFormat="1" applyFont="1" applyFill="1" applyBorder="1" applyAlignment="1" applyProtection="1">
      <alignment horizontal="center" vertical="center"/>
      <protection locked="0"/>
    </xf>
    <xf numFmtId="164" fontId="33" fillId="0" borderId="97" xfId="100" applyNumberFormat="1" applyFont="1" applyFill="1" applyBorder="1" applyAlignment="1" applyProtection="1">
      <alignment horizontal="center" vertical="center"/>
      <protection locked="0"/>
    </xf>
    <xf numFmtId="3" fontId="20" fillId="0" borderId="98" xfId="0" applyNumberFormat="1" applyFont="1" applyFill="1" applyBorder="1" applyAlignment="1">
      <alignment horizontal="center"/>
    </xf>
    <xf numFmtId="1" fontId="33" fillId="0" borderId="16" xfId="100" applyNumberFormat="1" applyFont="1" applyFill="1" applyBorder="1" applyAlignment="1" applyProtection="1">
      <alignment horizontal="center" vertical="center"/>
      <protection locked="0"/>
    </xf>
    <xf numFmtId="1" fontId="33" fillId="0" borderId="99" xfId="100" applyNumberFormat="1" applyFont="1" applyFill="1" applyBorder="1" applyAlignment="1" applyProtection="1">
      <alignment horizontal="center" vertical="center"/>
      <protection locked="0"/>
    </xf>
    <xf numFmtId="0" fontId="33" fillId="0" borderId="100" xfId="100" applyFont="1" applyFill="1" applyBorder="1" applyAlignment="1" applyProtection="1">
      <alignment vertical="center"/>
      <protection locked="0"/>
    </xf>
    <xf numFmtId="1" fontId="33" fillId="0" borderId="12" xfId="100" applyNumberFormat="1" applyFont="1" applyFill="1" applyBorder="1" applyAlignment="1" applyProtection="1">
      <alignment horizontal="center" vertical="center"/>
      <protection locked="0"/>
    </xf>
    <xf numFmtId="0" fontId="33" fillId="0" borderId="11" xfId="100" applyNumberFormat="1" applyFont="1" applyFill="1" applyBorder="1" applyAlignment="1" applyProtection="1">
      <alignment horizontal="center" vertical="center"/>
      <protection locked="0"/>
    </xf>
    <xf numFmtId="164" fontId="33" fillId="0" borderId="101" xfId="100" applyNumberFormat="1" applyFont="1" applyFill="1" applyBorder="1" applyAlignment="1" applyProtection="1">
      <alignment horizontal="center" vertical="center"/>
      <protection locked="0"/>
    </xf>
    <xf numFmtId="1" fontId="33" fillId="0" borderId="90" xfId="100" applyNumberFormat="1" applyFont="1" applyFill="1" applyBorder="1" applyAlignment="1" applyProtection="1">
      <alignment horizontal="center" vertical="center"/>
      <protection locked="0"/>
    </xf>
    <xf numFmtId="1" fontId="33" fillId="0" borderId="11" xfId="100" applyNumberFormat="1" applyFont="1" applyFill="1" applyBorder="1" applyAlignment="1" applyProtection="1">
      <alignment horizontal="center" vertical="center"/>
      <protection locked="0"/>
    </xf>
    <xf numFmtId="2" fontId="33" fillId="0" borderId="101" xfId="100" applyNumberFormat="1" applyFont="1" applyFill="1" applyBorder="1" applyAlignment="1" applyProtection="1">
      <alignment horizontal="center" vertical="center"/>
      <protection locked="0"/>
    </xf>
    <xf numFmtId="0" fontId="33" fillId="0" borderId="102" xfId="100" applyFont="1" applyFill="1" applyBorder="1" applyAlignment="1" applyProtection="1">
      <alignment vertical="center"/>
      <protection locked="0"/>
    </xf>
    <xf numFmtId="1" fontId="33" fillId="0" borderId="17" xfId="100" applyNumberFormat="1" applyFont="1" applyFill="1" applyBorder="1" applyAlignment="1" applyProtection="1">
      <alignment horizontal="center" vertical="center"/>
      <protection locked="0"/>
    </xf>
    <xf numFmtId="0" fontId="33" fillId="0" borderId="18" xfId="100" applyNumberFormat="1" applyFont="1" applyFill="1" applyBorder="1" applyAlignment="1" applyProtection="1">
      <alignment horizontal="center" vertical="center"/>
      <protection locked="0"/>
    </xf>
    <xf numFmtId="164" fontId="33" fillId="0" borderId="103" xfId="100" applyNumberFormat="1" applyFont="1" applyFill="1" applyBorder="1" applyAlignment="1" applyProtection="1">
      <alignment horizontal="center" vertical="center"/>
      <protection locked="0"/>
    </xf>
    <xf numFmtId="1" fontId="33" fillId="0" borderId="104" xfId="100" applyNumberFormat="1" applyFont="1" applyFill="1" applyBorder="1" applyAlignment="1" applyProtection="1">
      <alignment horizontal="center" vertical="center"/>
      <protection locked="0"/>
    </xf>
    <xf numFmtId="1" fontId="33" fillId="0" borderId="18" xfId="100" applyNumberFormat="1" applyFont="1" applyFill="1" applyBorder="1" applyAlignment="1" applyProtection="1">
      <alignment horizontal="center" vertical="center"/>
      <protection locked="0"/>
    </xf>
    <xf numFmtId="2" fontId="33" fillId="0" borderId="103" xfId="100" applyNumberFormat="1" applyFont="1" applyFill="1" applyBorder="1" applyAlignment="1" applyProtection="1">
      <alignment horizontal="center" vertical="center"/>
      <protection locked="0"/>
    </xf>
    <xf numFmtId="0" fontId="31" fillId="0" borderId="105" xfId="0" applyFont="1" applyFill="1" applyBorder="1" applyAlignment="1" applyProtection="1">
      <alignment horizontal="center" vertical="center"/>
      <protection locked="0"/>
    </xf>
    <xf numFmtId="164" fontId="31" fillId="0" borderId="105" xfId="0" applyNumberFormat="1" applyFont="1" applyFill="1" applyBorder="1" applyAlignment="1" applyProtection="1">
      <alignment horizontal="center" vertical="center"/>
      <protection locked="0"/>
    </xf>
    <xf numFmtId="1" fontId="31" fillId="0" borderId="105" xfId="0" applyNumberFormat="1" applyFont="1" applyFill="1" applyBorder="1" applyAlignment="1" applyProtection="1">
      <alignment horizontal="center" vertical="center"/>
      <protection locked="0"/>
    </xf>
    <xf numFmtId="2" fontId="31" fillId="0" borderId="105" xfId="0" applyNumberFormat="1" applyFont="1" applyFill="1" applyBorder="1" applyAlignment="1" applyProtection="1">
      <alignment horizontal="center" vertical="center"/>
      <protection locked="0"/>
    </xf>
    <xf numFmtId="0" fontId="35" fillId="0" borderId="106" xfId="0" applyFont="1" applyBorder="1" applyAlignment="1">
      <alignment/>
    </xf>
    <xf numFmtId="0" fontId="35" fillId="0" borderId="107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164" fontId="35" fillId="0" borderId="109" xfId="0" applyNumberFormat="1" applyFont="1" applyBorder="1" applyAlignment="1">
      <alignment horizontal="center"/>
    </xf>
    <xf numFmtId="0" fontId="35" fillId="0" borderId="110" xfId="0" applyFont="1" applyBorder="1" applyAlignment="1">
      <alignment horizontal="center"/>
    </xf>
    <xf numFmtId="2" fontId="35" fillId="0" borderId="109" xfId="0" applyNumberFormat="1" applyFont="1" applyBorder="1" applyAlignment="1">
      <alignment horizont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3" fillId="0" borderId="0" xfId="96" applyFont="1" applyFill="1" applyBorder="1">
      <alignment/>
      <protection/>
    </xf>
    <xf numFmtId="14" fontId="31" fillId="0" borderId="0" xfId="96" applyNumberFormat="1" applyFont="1" applyFill="1" applyBorder="1" applyAlignment="1">
      <alignment/>
      <protection/>
    </xf>
    <xf numFmtId="0" fontId="19" fillId="0" borderId="55" xfId="96" applyFont="1" applyFill="1" applyBorder="1" applyAlignment="1">
      <alignment horizontal="center" vertical="center" wrapText="1"/>
      <protection/>
    </xf>
    <xf numFmtId="0" fontId="19" fillId="0" borderId="52" xfId="96" applyFont="1" applyFill="1" applyBorder="1" applyAlignment="1">
      <alignment horizontal="center" vertical="center" wrapText="1"/>
      <protection/>
    </xf>
    <xf numFmtId="0" fontId="19" fillId="0" borderId="52" xfId="96" applyFont="1" applyFill="1" applyBorder="1" applyAlignment="1">
      <alignment horizontal="center" vertical="center"/>
      <protection/>
    </xf>
    <xf numFmtId="0" fontId="19" fillId="0" borderId="111" xfId="0" applyFont="1" applyFill="1" applyBorder="1" applyAlignment="1">
      <alignment horizontal="center" vertical="center"/>
    </xf>
    <xf numFmtId="0" fontId="20" fillId="0" borderId="112" xfId="96" applyFont="1" applyFill="1" applyBorder="1">
      <alignment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64" fontId="20" fillId="0" borderId="113" xfId="96" applyNumberFormat="1" applyFont="1" applyFill="1" applyBorder="1" applyAlignment="1">
      <alignment horizontal="center" vertical="center"/>
      <protection/>
    </xf>
    <xf numFmtId="0" fontId="20" fillId="0" borderId="25" xfId="96" applyFont="1" applyFill="1" applyBorder="1" applyAlignment="1">
      <alignment horizontal="center" vertical="center"/>
      <protection/>
    </xf>
    <xf numFmtId="164" fontId="20" fillId="0" borderId="114" xfId="96" applyNumberFormat="1" applyFont="1" applyFill="1" applyBorder="1" applyAlignment="1">
      <alignment horizontal="center" vertical="center"/>
      <protection/>
    </xf>
    <xf numFmtId="1" fontId="20" fillId="0" borderId="114" xfId="96" applyNumberFormat="1" applyFont="1" applyFill="1" applyBorder="1" applyAlignment="1">
      <alignment horizontal="center" vertical="center"/>
      <protection/>
    </xf>
    <xf numFmtId="1" fontId="20" fillId="0" borderId="113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115" xfId="96" applyFont="1" applyFill="1" applyBorder="1">
      <alignment/>
      <protection/>
    </xf>
    <xf numFmtId="0" fontId="36" fillId="39" borderId="0" xfId="0" applyFont="1" applyFill="1" applyAlignment="1">
      <alignment/>
    </xf>
    <xf numFmtId="0" fontId="20" fillId="0" borderId="116" xfId="96" applyFont="1" applyFill="1" applyBorder="1">
      <alignment/>
      <protection/>
    </xf>
    <xf numFmtId="0" fontId="20" fillId="0" borderId="32" xfId="96" applyFont="1" applyFill="1" applyBorder="1" applyAlignment="1">
      <alignment horizontal="center" vertical="center"/>
      <protection/>
    </xf>
    <xf numFmtId="1" fontId="20" fillId="0" borderId="32" xfId="96" applyNumberFormat="1" applyFont="1" applyFill="1" applyBorder="1" applyAlignment="1">
      <alignment horizontal="center" vertical="center"/>
      <protection/>
    </xf>
    <xf numFmtId="164" fontId="20" fillId="0" borderId="117" xfId="96" applyNumberFormat="1" applyFont="1" applyFill="1" applyBorder="1" applyAlignment="1">
      <alignment horizontal="center" vertical="center"/>
      <protection/>
    </xf>
    <xf numFmtId="1" fontId="20" fillId="0" borderId="117" xfId="96" applyNumberFormat="1" applyFont="1" applyFill="1" applyBorder="1" applyAlignment="1">
      <alignment horizontal="center" vertical="center"/>
      <protection/>
    </xf>
    <xf numFmtId="0" fontId="19" fillId="0" borderId="105" xfId="96" applyFont="1" applyFill="1" applyBorder="1">
      <alignment/>
      <protection/>
    </xf>
    <xf numFmtId="1" fontId="19" fillId="0" borderId="118" xfId="96" applyNumberFormat="1" applyFont="1" applyFill="1" applyBorder="1" applyAlignment="1">
      <alignment horizontal="center" vertical="center"/>
      <protection/>
    </xf>
    <xf numFmtId="1" fontId="19" fillId="0" borderId="71" xfId="96" applyNumberFormat="1" applyFont="1" applyFill="1" applyBorder="1" applyAlignment="1">
      <alignment horizontal="center" vertical="center"/>
      <protection/>
    </xf>
    <xf numFmtId="164" fontId="19" fillId="0" borderId="119" xfId="96" applyNumberFormat="1" applyFont="1" applyFill="1" applyBorder="1" applyAlignment="1">
      <alignment horizontal="center" vertical="center"/>
      <protection/>
    </xf>
    <xf numFmtId="1" fontId="19" fillId="0" borderId="119" xfId="96" applyNumberFormat="1" applyFont="1" applyFill="1" applyBorder="1" applyAlignment="1">
      <alignment horizontal="center" vertical="center"/>
      <protection/>
    </xf>
    <xf numFmtId="0" fontId="22" fillId="0" borderId="120" xfId="96" applyFont="1" applyFill="1" applyBorder="1">
      <alignment/>
      <protection/>
    </xf>
    <xf numFmtId="1" fontId="22" fillId="0" borderId="55" xfId="96" applyNumberFormat="1" applyFont="1" applyFill="1" applyBorder="1" applyAlignment="1">
      <alignment horizontal="center" vertical="center"/>
      <protection/>
    </xf>
    <xf numFmtId="1" fontId="22" fillId="0" borderId="52" xfId="96" applyNumberFormat="1" applyFont="1" applyFill="1" applyBorder="1" applyAlignment="1">
      <alignment horizontal="center" vertical="center"/>
      <protection/>
    </xf>
    <xf numFmtId="164" fontId="22" fillId="0" borderId="111" xfId="96" applyNumberFormat="1" applyFont="1" applyFill="1" applyBorder="1" applyAlignment="1">
      <alignment horizontal="center" vertical="center"/>
      <protection/>
    </xf>
    <xf numFmtId="0" fontId="22" fillId="0" borderId="52" xfId="96" applyFont="1" applyFill="1" applyBorder="1" applyAlignment="1">
      <alignment horizontal="center" vertical="center"/>
      <protection/>
    </xf>
    <xf numFmtId="1" fontId="22" fillId="0" borderId="111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119" xfId="93" applyNumberFormat="1" applyFont="1" applyFill="1" applyBorder="1" applyAlignment="1">
      <alignment horizontal="center" vertical="center"/>
      <protection/>
    </xf>
    <xf numFmtId="0" fontId="38" fillId="0" borderId="118" xfId="98" applyFont="1" applyFill="1" applyBorder="1" applyAlignment="1" applyProtection="1">
      <alignment horizontal="center" vertical="center"/>
      <protection locked="0"/>
    </xf>
    <xf numFmtId="0" fontId="38" fillId="0" borderId="119" xfId="98" applyFont="1" applyFill="1" applyBorder="1" applyAlignment="1" applyProtection="1">
      <alignment horizontal="center" vertical="center"/>
      <protection locked="0"/>
    </xf>
    <xf numFmtId="0" fontId="38" fillId="0" borderId="121" xfId="93" applyFont="1" applyFill="1" applyBorder="1" applyAlignment="1">
      <alignment vertical="top" wrapText="1"/>
      <protection/>
    </xf>
    <xf numFmtId="1" fontId="38" fillId="0" borderId="122" xfId="93" applyNumberFormat="1" applyFont="1" applyFill="1" applyBorder="1" applyAlignment="1">
      <alignment horizontal="center"/>
      <protection/>
    </xf>
    <xf numFmtId="1" fontId="38" fillId="0" borderId="113" xfId="93" applyNumberFormat="1" applyFont="1" applyFill="1" applyBorder="1" applyAlignment="1">
      <alignment horizontal="center"/>
      <protection/>
    </xf>
    <xf numFmtId="164" fontId="38" fillId="0" borderId="66" xfId="93" applyNumberFormat="1" applyFont="1" applyFill="1" applyBorder="1" applyAlignment="1">
      <alignment horizontal="center"/>
      <protection/>
    </xf>
    <xf numFmtId="164" fontId="38" fillId="0" borderId="45" xfId="93" applyNumberFormat="1" applyFont="1" applyFill="1" applyBorder="1" applyAlignment="1">
      <alignment horizontal="center"/>
      <protection/>
    </xf>
    <xf numFmtId="164" fontId="38" fillId="0" borderId="60" xfId="93" applyNumberFormat="1" applyFont="1" applyFill="1" applyBorder="1" applyAlignment="1">
      <alignment horizontal="center"/>
      <protection/>
    </xf>
    <xf numFmtId="164" fontId="38" fillId="0" borderId="44" xfId="93" applyNumberFormat="1" applyFont="1" applyFill="1" applyBorder="1" applyAlignment="1">
      <alignment horizontal="center"/>
      <protection/>
    </xf>
    <xf numFmtId="164" fontId="38" fillId="0" borderId="60" xfId="98" applyNumberFormat="1" applyFont="1" applyFill="1" applyBorder="1" applyAlignment="1" applyProtection="1">
      <alignment horizontal="center" vertical="center"/>
      <protection locked="0"/>
    </xf>
    <xf numFmtId="164" fontId="38" fillId="0" borderId="113" xfId="98" applyNumberFormat="1" applyFont="1" applyFill="1" applyBorder="1" applyAlignment="1" applyProtection="1">
      <alignment horizontal="center" vertical="center"/>
      <protection locked="0"/>
    </xf>
    <xf numFmtId="164" fontId="38" fillId="0" borderId="114" xfId="98" applyNumberFormat="1" applyFont="1" applyFill="1" applyBorder="1" applyAlignment="1" applyProtection="1">
      <alignment horizontal="center"/>
      <protection locked="0"/>
    </xf>
    <xf numFmtId="164" fontId="38" fillId="0" borderId="113" xfId="98" applyNumberFormat="1" applyFont="1" applyFill="1" applyBorder="1" applyAlignment="1" applyProtection="1">
      <alignment horizontal="center"/>
      <protection locked="0"/>
    </xf>
    <xf numFmtId="164" fontId="38" fillId="0" borderId="81" xfId="98" applyNumberFormat="1" applyFont="1" applyFill="1" applyBorder="1" applyAlignment="1" applyProtection="1">
      <alignment horizontal="center"/>
      <protection locked="0"/>
    </xf>
    <xf numFmtId="0" fontId="38" fillId="0" borderId="20" xfId="93" applyFont="1" applyFill="1" applyBorder="1" applyAlignment="1">
      <alignment vertical="top" wrapText="1"/>
      <protection/>
    </xf>
    <xf numFmtId="1" fontId="38" fillId="0" borderId="123" xfId="93" applyNumberFormat="1" applyFont="1" applyFill="1" applyBorder="1" applyAlignment="1">
      <alignment horizontal="center"/>
      <protection/>
    </xf>
    <xf numFmtId="1" fontId="38" fillId="0" borderId="114" xfId="93" applyNumberFormat="1" applyFont="1" applyFill="1" applyBorder="1" applyAlignment="1">
      <alignment horizontal="center"/>
      <protection/>
    </xf>
    <xf numFmtId="164" fontId="38" fillId="0" borderId="114" xfId="98" applyNumberFormat="1" applyFont="1" applyFill="1" applyBorder="1" applyAlignment="1" applyProtection="1">
      <alignment horizontal="center" vertical="center"/>
      <protection locked="0"/>
    </xf>
    <xf numFmtId="164" fontId="38" fillId="0" borderId="82" xfId="98" applyNumberFormat="1" applyFont="1" applyFill="1" applyBorder="1" applyAlignment="1" applyProtection="1">
      <alignment horizontal="center"/>
      <protection locked="0"/>
    </xf>
    <xf numFmtId="164" fontId="38" fillId="0" borderId="124" xfId="98" applyNumberFormat="1" applyFont="1" applyFill="1" applyBorder="1" applyAlignment="1" applyProtection="1">
      <alignment horizontal="center"/>
      <protection locked="0"/>
    </xf>
    <xf numFmtId="164" fontId="38" fillId="0" borderId="125" xfId="98" applyNumberFormat="1" applyFont="1" applyFill="1" applyBorder="1" applyAlignment="1" applyProtection="1">
      <alignment horizontal="center"/>
      <protection locked="0"/>
    </xf>
    <xf numFmtId="164" fontId="38" fillId="0" borderId="12" xfId="98" applyNumberFormat="1" applyFont="1" applyFill="1" applyBorder="1" applyAlignment="1" applyProtection="1">
      <alignment horizontal="center"/>
      <protection locked="0"/>
    </xf>
    <xf numFmtId="164" fontId="38" fillId="0" borderId="101" xfId="98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8" fillId="0" borderId="126" xfId="98" applyNumberFormat="1" applyFont="1" applyFill="1" applyBorder="1" applyAlignment="1" applyProtection="1">
      <alignment horizontal="center"/>
      <protection locked="0"/>
    </xf>
    <xf numFmtId="164" fontId="38" fillId="0" borderId="127" xfId="98" applyNumberFormat="1" applyFont="1" applyFill="1" applyBorder="1" applyAlignment="1" applyProtection="1">
      <alignment horizontal="center"/>
      <protection locked="0"/>
    </xf>
    <xf numFmtId="0" fontId="38" fillId="0" borderId="46" xfId="93" applyFont="1" applyFill="1" applyBorder="1" applyAlignment="1">
      <alignment vertical="top" wrapText="1"/>
      <protection/>
    </xf>
    <xf numFmtId="0" fontId="38" fillId="0" borderId="68" xfId="93" applyFont="1" applyFill="1" applyBorder="1" applyAlignment="1">
      <alignment horizontal="center"/>
      <protection/>
    </xf>
    <xf numFmtId="0" fontId="38" fillId="0" borderId="117" xfId="93" applyFont="1" applyFill="1" applyBorder="1" applyAlignment="1">
      <alignment horizontal="center"/>
      <protection/>
    </xf>
    <xf numFmtId="164" fontId="38" fillId="0" borderId="68" xfId="93" applyNumberFormat="1" applyFont="1" applyFill="1" applyBorder="1" applyAlignment="1">
      <alignment horizontal="center"/>
      <protection/>
    </xf>
    <xf numFmtId="164" fontId="38" fillId="0" borderId="117" xfId="93" applyNumberFormat="1" applyFont="1" applyFill="1" applyBorder="1" applyAlignment="1">
      <alignment horizontal="center"/>
      <protection/>
    </xf>
    <xf numFmtId="164" fontId="38" fillId="0" borderId="46" xfId="93" applyNumberFormat="1" applyFont="1" applyFill="1" applyBorder="1" applyAlignment="1">
      <alignment horizontal="center"/>
      <protection/>
    </xf>
    <xf numFmtId="164" fontId="38" fillId="0" borderId="68" xfId="98" applyNumberFormat="1" applyFont="1" applyFill="1" applyBorder="1" applyAlignment="1" applyProtection="1">
      <alignment horizontal="center" vertical="center"/>
      <protection locked="0"/>
    </xf>
    <xf numFmtId="164" fontId="38" fillId="0" borderId="117" xfId="98" applyNumberFormat="1" applyFont="1" applyFill="1" applyBorder="1" applyAlignment="1" applyProtection="1">
      <alignment horizontal="center" vertical="center"/>
      <protection locked="0"/>
    </xf>
    <xf numFmtId="164" fontId="38" fillId="0" borderId="68" xfId="98" applyNumberFormat="1" applyFont="1" applyFill="1" applyBorder="1" applyAlignment="1" applyProtection="1">
      <alignment horizontal="center"/>
      <protection/>
    </xf>
    <xf numFmtId="164" fontId="38" fillId="0" borderId="117" xfId="98" applyNumberFormat="1" applyFont="1" applyFill="1" applyBorder="1" applyAlignment="1" applyProtection="1">
      <alignment horizontal="center"/>
      <protection/>
    </xf>
    <xf numFmtId="164" fontId="38" fillId="0" borderId="128" xfId="98" applyNumberFormat="1" applyFont="1" applyFill="1" applyBorder="1" applyAlignment="1" applyProtection="1">
      <alignment horizontal="center"/>
      <protection locked="0"/>
    </xf>
    <xf numFmtId="164" fontId="38" fillId="0" borderId="117" xfId="98" applyNumberFormat="1" applyFont="1" applyFill="1" applyBorder="1" applyAlignment="1" applyProtection="1">
      <alignment horizontal="center"/>
      <protection locked="0"/>
    </xf>
    <xf numFmtId="0" fontId="39" fillId="0" borderId="129" xfId="93" applyFont="1" applyFill="1" applyBorder="1" applyAlignment="1">
      <alignment horizontal="center" vertical="top" wrapText="1"/>
      <protection/>
    </xf>
    <xf numFmtId="1" fontId="39" fillId="0" borderId="118" xfId="93" applyNumberFormat="1" applyFont="1" applyFill="1" applyBorder="1" applyAlignment="1">
      <alignment horizontal="center"/>
      <protection/>
    </xf>
    <xf numFmtId="1" fontId="39" fillId="0" borderId="119" xfId="93" applyNumberFormat="1" applyFont="1" applyFill="1" applyBorder="1" applyAlignment="1">
      <alignment horizontal="center"/>
      <protection/>
    </xf>
    <xf numFmtId="164" fontId="39" fillId="0" borderId="118" xfId="93" applyNumberFormat="1" applyFont="1" applyFill="1" applyBorder="1" applyAlignment="1">
      <alignment horizontal="center"/>
      <protection/>
    </xf>
    <xf numFmtId="164" fontId="39" fillId="0" borderId="119" xfId="93" applyNumberFormat="1" applyFont="1" applyFill="1" applyBorder="1" applyAlignment="1">
      <alignment horizontal="center"/>
      <protection/>
    </xf>
    <xf numFmtId="164" fontId="39" fillId="0" borderId="72" xfId="93" applyNumberFormat="1" applyFont="1" applyFill="1" applyBorder="1" applyAlignment="1">
      <alignment horizontal="center"/>
      <protection/>
    </xf>
    <xf numFmtId="164" fontId="39" fillId="0" borderId="118" xfId="98" applyNumberFormat="1" applyFont="1" applyFill="1" applyBorder="1" applyAlignment="1" applyProtection="1">
      <alignment horizontal="center" vertical="center"/>
      <protection locked="0"/>
    </xf>
    <xf numFmtId="164" fontId="39" fillId="0" borderId="119" xfId="98" applyNumberFormat="1" applyFont="1" applyFill="1" applyBorder="1" applyAlignment="1" applyProtection="1">
      <alignment horizontal="center" vertical="center"/>
      <protection locked="0"/>
    </xf>
    <xf numFmtId="164" fontId="39" fillId="0" borderId="83" xfId="93" applyNumberFormat="1" applyFont="1" applyFill="1" applyBorder="1" applyAlignment="1">
      <alignment horizontal="center"/>
      <protection/>
    </xf>
    <xf numFmtId="0" fontId="19" fillId="0" borderId="130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97" applyFont="1" applyFill="1" applyBorder="1" applyAlignment="1" applyProtection="1">
      <alignment horizontal="right" vertical="center" wrapText="1"/>
      <protection locked="0"/>
    </xf>
    <xf numFmtId="165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9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9" xfId="97" applyNumberFormat="1" applyFont="1" applyFill="1" applyBorder="1" applyAlignment="1" applyProtection="1">
      <alignment horizontal="center" vertical="center" wrapText="1"/>
      <protection/>
    </xf>
    <xf numFmtId="165" fontId="20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84" xfId="97" applyNumberFormat="1" applyFont="1" applyFill="1" applyBorder="1" applyAlignment="1" applyProtection="1">
      <alignment horizontal="center" vertical="center" wrapText="1"/>
      <protection/>
    </xf>
    <xf numFmtId="3" fontId="22" fillId="0" borderId="131" xfId="97" applyNumberFormat="1" applyFont="1" applyFill="1" applyBorder="1" applyAlignment="1" applyProtection="1">
      <alignment horizontal="center" vertical="center" wrapText="1"/>
      <protection/>
    </xf>
    <xf numFmtId="3" fontId="22" fillId="0" borderId="132" xfId="97" applyNumberFormat="1" applyFont="1" applyFill="1" applyBorder="1" applyAlignment="1" applyProtection="1">
      <alignment horizontal="center" vertical="center" wrapText="1"/>
      <protection/>
    </xf>
    <xf numFmtId="165" fontId="22" fillId="0" borderId="132" xfId="97" applyNumberFormat="1" applyFont="1" applyFill="1" applyBorder="1" applyAlignment="1" applyProtection="1">
      <alignment horizontal="center" vertical="center" wrapText="1"/>
      <protection/>
    </xf>
    <xf numFmtId="165" fontId="22" fillId="0" borderId="133" xfId="97" applyNumberFormat="1" applyFont="1" applyFill="1" applyBorder="1" applyAlignment="1" applyProtection="1">
      <alignment horizontal="center" vertical="center" wrapText="1"/>
      <protection/>
    </xf>
    <xf numFmtId="3" fontId="19" fillId="0" borderId="41" xfId="95" applyNumberFormat="1" applyFont="1" applyBorder="1" applyAlignment="1" applyProtection="1">
      <alignment horizontal="center" vertical="center" wrapText="1"/>
      <protection/>
    </xf>
    <xf numFmtId="3" fontId="19" fillId="0" borderId="42" xfId="95" applyNumberFormat="1" applyFont="1" applyBorder="1" applyAlignment="1" applyProtection="1">
      <alignment horizontal="center" vertical="center" wrapText="1"/>
      <protection/>
    </xf>
    <xf numFmtId="164" fontId="19" fillId="0" borderId="42" xfId="0" applyNumberFormat="1" applyFont="1" applyBorder="1" applyAlignment="1">
      <alignment horizontal="center" vertical="center" wrapText="1"/>
    </xf>
    <xf numFmtId="164" fontId="19" fillId="0" borderId="43" xfId="94" applyNumberFormat="1" applyFont="1" applyBorder="1" applyAlignment="1" applyProtection="1">
      <alignment horizontal="center" vertical="center" wrapText="1"/>
      <protection hidden="1"/>
    </xf>
    <xf numFmtId="165" fontId="19" fillId="0" borderId="42" xfId="95" applyNumberFormat="1" applyFont="1" applyBorder="1" applyAlignment="1" applyProtection="1">
      <alignment horizontal="center" vertical="center" wrapText="1"/>
      <protection/>
    </xf>
    <xf numFmtId="165" fontId="19" fillId="0" borderId="43" xfId="0" applyNumberFormat="1" applyFont="1" applyBorder="1" applyAlignment="1" applyProtection="1">
      <alignment horizontal="center" vertical="center" wrapText="1"/>
      <protection/>
    </xf>
    <xf numFmtId="1" fontId="23" fillId="0" borderId="41" xfId="0" applyNumberFormat="1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165" fontId="19" fillId="0" borderId="42" xfId="0" applyNumberFormat="1" applyFont="1" applyBorder="1" applyAlignment="1" applyProtection="1">
      <alignment horizontal="center" vertical="center" wrapText="1"/>
      <protection locked="0"/>
    </xf>
    <xf numFmtId="164" fontId="19" fillId="0" borderId="43" xfId="0" applyNumberFormat="1" applyFont="1" applyBorder="1" applyAlignment="1" applyProtection="1">
      <alignment horizontal="center" vertical="center" wrapText="1"/>
      <protection locked="0"/>
    </xf>
    <xf numFmtId="0" fontId="20" fillId="0" borderId="134" xfId="97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29" xfId="97" applyFont="1" applyFill="1" applyBorder="1" applyAlignment="1" applyProtection="1">
      <alignment horizontal="center" vertical="center" wrapText="1"/>
      <protection locked="0"/>
    </xf>
    <xf numFmtId="0" fontId="19" fillId="0" borderId="100" xfId="97" applyFont="1" applyFill="1" applyBorder="1" applyAlignment="1" applyProtection="1">
      <alignment horizontal="center" vertical="center" wrapText="1"/>
      <protection locked="0"/>
    </xf>
    <xf numFmtId="0" fontId="19" fillId="0" borderId="21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20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21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71" xfId="97" applyFont="1" applyFill="1" applyBorder="1" applyAlignment="1" applyProtection="1">
      <alignment horizontal="center" vertical="center" wrapText="1"/>
      <protection locked="0"/>
    </xf>
    <xf numFmtId="0" fontId="19" fillId="0" borderId="72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123" xfId="97" applyFont="1" applyFill="1" applyBorder="1" applyAlignment="1" applyProtection="1">
      <alignment horizontal="center" vertical="center" wrapText="1"/>
      <protection locked="0"/>
    </xf>
    <xf numFmtId="0" fontId="19" fillId="0" borderId="14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38" xfId="0" applyFont="1" applyBorder="1" applyAlignment="1" applyProtection="1">
      <alignment horizontal="center" vertical="center" wrapText="1"/>
      <protection locked="0"/>
    </xf>
    <xf numFmtId="0" fontId="19" fillId="0" borderId="29" xfId="95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14" fontId="3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46" xfId="96" applyFont="1" applyFill="1" applyBorder="1" applyAlignment="1">
      <alignment horizontal="center" vertical="center" wrapText="1"/>
      <protection/>
    </xf>
    <xf numFmtId="0" fontId="19" fillId="0" borderId="147" xfId="96" applyFont="1" applyFill="1" applyBorder="1" applyAlignment="1">
      <alignment horizontal="center" vertical="center" wrapText="1"/>
      <protection/>
    </xf>
    <xf numFmtId="0" fontId="19" fillId="0" borderId="105" xfId="96" applyFont="1" applyFill="1" applyBorder="1" applyAlignment="1">
      <alignment horizontal="center" vertical="center" wrapText="1"/>
      <protection/>
    </xf>
    <xf numFmtId="0" fontId="19" fillId="0" borderId="105" xfId="96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01" xfId="96" applyFont="1" applyFill="1" applyBorder="1" applyAlignment="1">
      <alignment horizontal="center" vertical="center"/>
      <protection/>
    </xf>
    <xf numFmtId="0" fontId="19" fillId="0" borderId="73" xfId="96" applyFont="1" applyFill="1" applyBorder="1" applyAlignment="1">
      <alignment horizontal="center" vertical="center"/>
      <protection/>
    </xf>
    <xf numFmtId="0" fontId="19" fillId="0" borderId="74" xfId="96" applyFont="1" applyFill="1" applyBorder="1" applyAlignment="1">
      <alignment horizontal="center" vertical="center"/>
      <protection/>
    </xf>
    <xf numFmtId="0" fontId="19" fillId="0" borderId="93" xfId="96" applyFont="1" applyFill="1" applyBorder="1" applyAlignment="1">
      <alignment horizontal="center" vertical="center"/>
      <protection/>
    </xf>
    <xf numFmtId="0" fontId="19" fillId="0" borderId="90" xfId="96" applyFont="1" applyFill="1" applyBorder="1" applyAlignment="1">
      <alignment horizontal="center" vertical="center"/>
      <protection/>
    </xf>
    <xf numFmtId="14" fontId="31" fillId="0" borderId="148" xfId="0" applyNumberFormat="1" applyFont="1" applyFill="1" applyBorder="1" applyAlignment="1">
      <alignment horizontal="center"/>
    </xf>
    <xf numFmtId="0" fontId="31" fillId="0" borderId="148" xfId="0" applyFont="1" applyFill="1" applyBorder="1" applyAlignment="1">
      <alignment horizontal="center"/>
    </xf>
    <xf numFmtId="14" fontId="31" fillId="0" borderId="148" xfId="96" applyNumberFormat="1" applyFont="1" applyFill="1" applyBorder="1" applyAlignment="1">
      <alignment horizontal="left"/>
      <protection/>
    </xf>
    <xf numFmtId="0" fontId="37" fillId="0" borderId="148" xfId="0" applyFont="1" applyBorder="1" applyAlignment="1">
      <alignment horizontal="left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8" fillId="0" borderId="149" xfId="98" applyFont="1" applyFill="1" applyBorder="1" applyAlignment="1" applyProtection="1">
      <alignment horizontal="center" vertical="center" wrapText="1"/>
      <protection locked="0"/>
    </xf>
    <xf numFmtId="0" fontId="38" fillId="0" borderId="142" xfId="98" applyFont="1" applyFill="1" applyBorder="1" applyAlignment="1" applyProtection="1">
      <alignment horizontal="center" vertical="center" wrapText="1"/>
      <protection locked="0"/>
    </xf>
    <xf numFmtId="0" fontId="38" fillId="0" borderId="150" xfId="98" applyFont="1" applyFill="1" applyBorder="1" applyAlignment="1" applyProtection="1">
      <alignment horizontal="center" vertical="center" wrapText="1"/>
      <protection locked="0"/>
    </xf>
    <xf numFmtId="0" fontId="38" fillId="0" borderId="151" xfId="98" applyFont="1" applyFill="1" applyBorder="1" applyAlignment="1" applyProtection="1">
      <alignment horizontal="center"/>
      <protection locked="0"/>
    </xf>
    <xf numFmtId="0" fontId="38" fillId="0" borderId="152" xfId="98" applyFont="1" applyFill="1" applyBorder="1" applyAlignment="1" applyProtection="1">
      <alignment horizontal="center"/>
      <protection locked="0"/>
    </xf>
    <xf numFmtId="0" fontId="38" fillId="0" borderId="153" xfId="98" applyFont="1" applyFill="1" applyBorder="1" applyAlignment="1" applyProtection="1">
      <alignment horizontal="center"/>
      <protection locked="0"/>
    </xf>
    <xf numFmtId="0" fontId="38" fillId="0" borderId="89" xfId="93" applyFont="1" applyFill="1" applyBorder="1" applyAlignment="1">
      <alignment horizontal="center" vertical="center"/>
      <protection/>
    </xf>
    <xf numFmtId="0" fontId="38" fillId="0" borderId="152" xfId="93" applyFont="1" applyFill="1" applyBorder="1" applyAlignment="1">
      <alignment horizontal="center" vertical="center"/>
      <protection/>
    </xf>
    <xf numFmtId="0" fontId="38" fillId="0" borderId="154" xfId="93" applyFont="1" applyFill="1" applyBorder="1" applyAlignment="1">
      <alignment horizontal="center" vertical="center"/>
      <protection/>
    </xf>
    <xf numFmtId="0" fontId="38" fillId="0" borderId="128" xfId="93" applyFont="1" applyFill="1" applyBorder="1" applyAlignment="1">
      <alignment horizontal="center" vertical="center"/>
      <protection/>
    </xf>
    <xf numFmtId="0" fontId="38" fillId="0" borderId="32" xfId="93" applyFont="1" applyFill="1" applyBorder="1" applyAlignment="1">
      <alignment horizontal="center" vertical="center"/>
      <protection/>
    </xf>
    <xf numFmtId="0" fontId="38" fillId="0" borderId="46" xfId="93" applyFont="1" applyFill="1" applyBorder="1" applyAlignment="1">
      <alignment horizontal="center" vertical="center"/>
      <protection/>
    </xf>
    <xf numFmtId="0" fontId="38" fillId="0" borderId="118" xfId="99" applyFont="1" applyFill="1" applyBorder="1" applyAlignment="1" applyProtection="1">
      <alignment horizontal="left" vertical="center"/>
      <protection locked="0"/>
    </xf>
    <xf numFmtId="0" fontId="38" fillId="0" borderId="119" xfId="99" applyFont="1" applyFill="1" applyBorder="1" applyAlignment="1" applyProtection="1">
      <alignment horizontal="left" vertical="center"/>
      <protection locked="0"/>
    </xf>
    <xf numFmtId="0" fontId="38" fillId="0" borderId="118" xfId="98" applyFont="1" applyFill="1" applyBorder="1" applyAlignment="1" applyProtection="1">
      <alignment horizontal="center"/>
      <protection locked="0"/>
    </xf>
    <xf numFmtId="0" fontId="38" fillId="0" borderId="71" xfId="98" applyFont="1" applyFill="1" applyBorder="1" applyAlignment="1" applyProtection="1">
      <alignment horizontal="center"/>
      <protection locked="0"/>
    </xf>
    <xf numFmtId="0" fontId="38" fillId="0" borderId="119" xfId="98" applyFont="1" applyFill="1" applyBorder="1" applyAlignment="1" applyProtection="1">
      <alignment horizontal="center"/>
      <protection locked="0"/>
    </xf>
    <xf numFmtId="0" fontId="38" fillId="0" borderId="66" xfId="98" applyFont="1" applyFill="1" applyBorder="1" applyAlignment="1" applyProtection="1">
      <alignment horizontal="center" vertical="center" wrapText="1"/>
      <protection locked="0"/>
    </xf>
    <xf numFmtId="0" fontId="38" fillId="0" borderId="10" xfId="98" applyFont="1" applyFill="1" applyBorder="1" applyAlignment="1" applyProtection="1">
      <alignment horizontal="center"/>
      <protection locked="0"/>
    </xf>
    <xf numFmtId="0" fontId="38" fillId="0" borderId="114" xfId="98" applyFont="1" applyFill="1" applyBorder="1" applyAlignment="1" applyProtection="1">
      <alignment horizontal="center"/>
      <protection locked="0"/>
    </xf>
    <xf numFmtId="0" fontId="38" fillId="0" borderId="151" xfId="99" applyFont="1" applyFill="1" applyBorder="1" applyAlignment="1" applyProtection="1">
      <alignment horizontal="center"/>
      <protection locked="0"/>
    </xf>
    <xf numFmtId="0" fontId="38" fillId="0" borderId="152" xfId="99" applyFont="1" applyFill="1" applyBorder="1" applyAlignment="1" applyProtection="1">
      <alignment horizontal="center"/>
      <protection locked="0"/>
    </xf>
    <xf numFmtId="0" fontId="38" fillId="0" borderId="153" xfId="99" applyFont="1" applyFill="1" applyBorder="1" applyAlignment="1" applyProtection="1">
      <alignment horizontal="center"/>
      <protection locked="0"/>
    </xf>
    <xf numFmtId="0" fontId="38" fillId="0" borderId="32" xfId="98" applyFont="1" applyFill="1" applyBorder="1" applyAlignment="1" applyProtection="1">
      <alignment horizontal="center"/>
      <protection locked="0"/>
    </xf>
    <xf numFmtId="0" fontId="38" fillId="0" borderId="117" xfId="98" applyFont="1" applyFill="1" applyBorder="1" applyAlignment="1" applyProtection="1">
      <alignment horizontal="center"/>
      <protection locked="0"/>
    </xf>
    <xf numFmtId="0" fontId="38" fillId="0" borderId="155" xfId="98" applyFont="1" applyFill="1" applyBorder="1" applyAlignment="1" applyProtection="1">
      <alignment horizontal="center"/>
      <protection locked="0"/>
    </xf>
    <xf numFmtId="0" fontId="38" fillId="0" borderId="156" xfId="98" applyFont="1" applyFill="1" applyBorder="1" applyAlignment="1" applyProtection="1">
      <alignment horizontal="center"/>
      <protection locked="0"/>
    </xf>
    <xf numFmtId="0" fontId="38" fillId="0" borderId="155" xfId="93" applyFont="1" applyFill="1" applyBorder="1" applyAlignment="1">
      <alignment horizontal="center"/>
      <protection/>
    </xf>
    <xf numFmtId="0" fontId="38" fillId="0" borderId="156" xfId="93" applyFont="1" applyFill="1" applyBorder="1" applyAlignment="1">
      <alignment horizontal="center"/>
      <protection/>
    </xf>
    <xf numFmtId="0" fontId="38" fillId="0" borderId="157" xfId="93" applyFont="1" applyFill="1" applyBorder="1" applyAlignment="1">
      <alignment horizontal="center"/>
      <protection/>
    </xf>
    <xf numFmtId="0" fontId="38" fillId="0" borderId="68" xfId="98" applyFont="1" applyFill="1" applyBorder="1" applyAlignment="1" applyProtection="1">
      <alignment horizontal="center" vertical="center"/>
      <protection locked="0"/>
    </xf>
    <xf numFmtId="0" fontId="38" fillId="0" borderId="117" xfId="98" applyFont="1" applyFill="1" applyBorder="1" applyAlignment="1" applyProtection="1">
      <alignment horizontal="center" vertical="center"/>
      <protection locked="0"/>
    </xf>
    <xf numFmtId="0" fontId="38" fillId="0" borderId="32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6" sqref="X26"/>
    </sheetView>
  </sheetViews>
  <sheetFormatPr defaultColWidth="8.875" defaultRowHeight="12.75"/>
  <cols>
    <col min="1" max="1" width="20.25390625" style="94" customWidth="1"/>
    <col min="2" max="3" width="9.00390625" style="94" customWidth="1"/>
    <col min="4" max="4" width="8.625" style="94" customWidth="1"/>
    <col min="5" max="5" width="5.375" style="94" customWidth="1"/>
    <col min="6" max="6" width="9.00390625" style="94" customWidth="1"/>
    <col min="7" max="7" width="6.125" style="94" customWidth="1"/>
    <col min="8" max="8" width="8.875" style="94" customWidth="1"/>
    <col min="9" max="9" width="9.00390625" style="94" customWidth="1"/>
    <col min="10" max="10" width="5.75390625" style="94" customWidth="1"/>
    <col min="11" max="11" width="9.125" style="94" customWidth="1"/>
    <col min="12" max="12" width="5.625" style="94" customWidth="1"/>
    <col min="13" max="13" width="7.75390625" style="94" customWidth="1"/>
    <col min="14" max="14" width="6.625" style="94" customWidth="1"/>
    <col min="15" max="15" width="6.875" style="94" customWidth="1"/>
    <col min="16" max="16" width="7.75390625" style="94" customWidth="1"/>
    <col min="17" max="17" width="5.875" style="94" bestFit="1" customWidth="1"/>
    <col min="18" max="18" width="6.625" style="94" customWidth="1"/>
    <col min="19" max="19" width="5.25390625" style="94" customWidth="1"/>
    <col min="20" max="20" width="6.125" style="94" customWidth="1"/>
    <col min="21" max="21" width="6.25390625" style="94" customWidth="1"/>
    <col min="22" max="22" width="6.00390625" style="94" customWidth="1"/>
    <col min="23" max="23" width="9.00390625" style="94" customWidth="1"/>
    <col min="24" max="24" width="8.00390625" style="94" customWidth="1"/>
    <col min="25" max="25" width="6.75390625" style="94" customWidth="1"/>
    <col min="26" max="26" width="8.625" style="94" customWidth="1"/>
    <col min="27" max="27" width="5.00390625" style="94" bestFit="1" customWidth="1"/>
    <col min="28" max="28" width="9.25390625" style="94" bestFit="1" customWidth="1"/>
    <col min="29" max="29" width="8.125" style="94" customWidth="1"/>
    <col min="30" max="30" width="6.25390625" style="94" customWidth="1"/>
    <col min="31" max="31" width="7.125" style="94" customWidth="1"/>
    <col min="32" max="32" width="6.375" style="94" customWidth="1"/>
    <col min="33" max="33" width="9.25390625" style="94" customWidth="1"/>
    <col min="34" max="34" width="8.25390625" style="94" customWidth="1"/>
    <col min="35" max="35" width="6.75390625" style="94" customWidth="1"/>
    <col min="36" max="36" width="9.00390625" style="94" customWidth="1"/>
    <col min="37" max="37" width="5.875" style="94" bestFit="1" customWidth="1"/>
    <col min="38" max="38" width="8.125" style="94" bestFit="1" customWidth="1"/>
    <col min="39" max="39" width="8.00390625" style="94" customWidth="1"/>
    <col min="40" max="40" width="7.25390625" style="94" customWidth="1"/>
    <col min="41" max="42" width="6.25390625" style="94" customWidth="1"/>
    <col min="43" max="43" width="7.625" style="94" hidden="1" customWidth="1"/>
    <col min="44" max="46" width="3.875" style="94" hidden="1" customWidth="1"/>
    <col min="47" max="47" width="9.25390625" style="94" hidden="1" customWidth="1"/>
    <col min="48" max="48" width="6.875" style="94" hidden="1" customWidth="1"/>
    <col min="49" max="52" width="3.875" style="94" hidden="1" customWidth="1"/>
    <col min="53" max="53" width="8.125" style="94" hidden="1" customWidth="1"/>
    <col min="54" max="57" width="3.875" style="94" hidden="1" customWidth="1"/>
    <col min="58" max="58" width="0.12890625" style="94" hidden="1" customWidth="1"/>
    <col min="59" max="62" width="3.875" style="94" hidden="1" customWidth="1"/>
    <col min="63" max="63" width="6.875" style="94" hidden="1" customWidth="1"/>
    <col min="64" max="67" width="3.875" style="94" hidden="1" customWidth="1"/>
    <col min="68" max="68" width="0.12890625" style="94" hidden="1" customWidth="1"/>
    <col min="69" max="71" width="3.875" style="94" hidden="1" customWidth="1"/>
    <col min="72" max="72" width="0.2421875" style="94" hidden="1" customWidth="1"/>
    <col min="73" max="73" width="1.12109375" style="94" hidden="1" customWidth="1"/>
    <col min="74" max="75" width="3.875" style="94" hidden="1" customWidth="1"/>
    <col min="76" max="76" width="1.625" style="94" hidden="1" customWidth="1"/>
    <col min="77" max="77" width="2.75390625" style="94" hidden="1" customWidth="1"/>
    <col min="78" max="16384" width="8.875" style="94" customWidth="1"/>
  </cols>
  <sheetData>
    <row r="1" spans="1:72" ht="19.5" customHeight="1">
      <c r="A1" s="91"/>
      <c r="B1" s="92"/>
      <c r="C1" s="436" t="s">
        <v>120</v>
      </c>
      <c r="D1" s="436"/>
      <c r="E1" s="436"/>
      <c r="F1" s="436"/>
      <c r="G1" s="436"/>
      <c r="H1" s="436"/>
      <c r="I1" s="436"/>
      <c r="J1" s="436"/>
      <c r="K1" s="436"/>
      <c r="L1" s="436"/>
      <c r="M1" s="437"/>
      <c r="N1" s="437"/>
      <c r="O1" s="437"/>
      <c r="P1" s="437"/>
      <c r="Q1" s="437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72" ht="18.75" thickBot="1">
      <c r="A2" s="92"/>
      <c r="B2" s="92"/>
      <c r="C2" s="95"/>
      <c r="D2" s="95"/>
      <c r="E2" s="95"/>
      <c r="F2" s="95"/>
      <c r="G2" s="95"/>
      <c r="H2" s="95"/>
      <c r="I2" s="95"/>
      <c r="J2" s="95"/>
      <c r="K2" s="95"/>
      <c r="L2" s="95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7" ht="15.75" customHeight="1" thickBot="1">
      <c r="A3" s="447" t="s">
        <v>16</v>
      </c>
      <c r="B3" s="449" t="s">
        <v>45</v>
      </c>
      <c r="C3" s="451" t="s">
        <v>46</v>
      </c>
      <c r="D3" s="452"/>
      <c r="E3" s="452"/>
      <c r="F3" s="452"/>
      <c r="G3" s="453"/>
      <c r="H3" s="438" t="s">
        <v>47</v>
      </c>
      <c r="I3" s="453"/>
      <c r="J3" s="453"/>
      <c r="K3" s="453"/>
      <c r="L3" s="453"/>
      <c r="M3" s="438" t="s">
        <v>48</v>
      </c>
      <c r="N3" s="438"/>
      <c r="O3" s="438"/>
      <c r="P3" s="438"/>
      <c r="Q3" s="438"/>
      <c r="R3" s="439" t="s">
        <v>49</v>
      </c>
      <c r="S3" s="439"/>
      <c r="T3" s="439"/>
      <c r="U3" s="439"/>
      <c r="V3" s="440"/>
      <c r="W3" s="444" t="s">
        <v>50</v>
      </c>
      <c r="X3" s="438"/>
      <c r="Y3" s="438"/>
      <c r="Z3" s="438"/>
      <c r="AA3" s="438"/>
      <c r="AB3" s="439" t="s">
        <v>51</v>
      </c>
      <c r="AC3" s="439"/>
      <c r="AD3" s="439"/>
      <c r="AE3" s="439"/>
      <c r="AF3" s="440"/>
      <c r="AG3" s="438" t="s">
        <v>52</v>
      </c>
      <c r="AH3" s="438"/>
      <c r="AI3" s="438"/>
      <c r="AJ3" s="438"/>
      <c r="AK3" s="438"/>
      <c r="AL3" s="439" t="s">
        <v>119</v>
      </c>
      <c r="AM3" s="439"/>
      <c r="AN3" s="439"/>
      <c r="AO3" s="439"/>
      <c r="AP3" s="440"/>
      <c r="AQ3" s="445" t="s">
        <v>53</v>
      </c>
      <c r="AR3" s="445"/>
      <c r="AS3" s="445"/>
      <c r="AT3" s="445"/>
      <c r="AU3" s="446"/>
      <c r="AV3" s="445" t="s">
        <v>54</v>
      </c>
      <c r="AW3" s="445"/>
      <c r="AX3" s="445"/>
      <c r="AY3" s="445"/>
      <c r="AZ3" s="445"/>
      <c r="BA3" s="445" t="s">
        <v>55</v>
      </c>
      <c r="BB3" s="445"/>
      <c r="BC3" s="445"/>
      <c r="BD3" s="445"/>
      <c r="BE3" s="457"/>
      <c r="BF3" s="441" t="s">
        <v>56</v>
      </c>
      <c r="BG3" s="442"/>
      <c r="BH3" s="442"/>
      <c r="BI3" s="442"/>
      <c r="BJ3" s="443"/>
      <c r="BK3" s="441" t="s">
        <v>57</v>
      </c>
      <c r="BL3" s="442"/>
      <c r="BM3" s="442"/>
      <c r="BN3" s="442"/>
      <c r="BO3" s="458"/>
      <c r="BP3" s="446" t="s">
        <v>58</v>
      </c>
      <c r="BQ3" s="446"/>
      <c r="BR3" s="446"/>
      <c r="BS3" s="446"/>
      <c r="BT3" s="446"/>
      <c r="BU3" s="454" t="s">
        <v>59</v>
      </c>
      <c r="BV3" s="455"/>
      <c r="BW3" s="455"/>
      <c r="BX3" s="455"/>
      <c r="BY3" s="456"/>
    </row>
    <row r="4" spans="1:77" ht="138.75" customHeight="1" thickBot="1">
      <c r="A4" s="448"/>
      <c r="B4" s="450"/>
      <c r="C4" s="96" t="s">
        <v>60</v>
      </c>
      <c r="D4" s="97" t="s">
        <v>37</v>
      </c>
      <c r="E4" s="97" t="s">
        <v>0</v>
      </c>
      <c r="F4" s="97" t="s">
        <v>38</v>
      </c>
      <c r="G4" s="98" t="s">
        <v>39</v>
      </c>
      <c r="H4" s="99" t="s">
        <v>61</v>
      </c>
      <c r="I4" s="97" t="s">
        <v>37</v>
      </c>
      <c r="J4" s="97" t="s">
        <v>0</v>
      </c>
      <c r="K4" s="97" t="s">
        <v>38</v>
      </c>
      <c r="L4" s="98" t="s">
        <v>39</v>
      </c>
      <c r="M4" s="99" t="s">
        <v>62</v>
      </c>
      <c r="N4" s="97" t="s">
        <v>37</v>
      </c>
      <c r="O4" s="97" t="s">
        <v>0</v>
      </c>
      <c r="P4" s="97" t="s">
        <v>38</v>
      </c>
      <c r="Q4" s="98" t="s">
        <v>39</v>
      </c>
      <c r="R4" s="280" t="s">
        <v>36</v>
      </c>
      <c r="S4" s="281" t="s">
        <v>37</v>
      </c>
      <c r="T4" s="281" t="s">
        <v>0</v>
      </c>
      <c r="U4" s="281" t="s">
        <v>38</v>
      </c>
      <c r="V4" s="282" t="s">
        <v>39</v>
      </c>
      <c r="W4" s="283" t="s">
        <v>63</v>
      </c>
      <c r="X4" s="97" t="s">
        <v>37</v>
      </c>
      <c r="Y4" s="97" t="s">
        <v>0</v>
      </c>
      <c r="Z4" s="97" t="s">
        <v>38</v>
      </c>
      <c r="AA4" s="98" t="s">
        <v>39</v>
      </c>
      <c r="AB4" s="99" t="s">
        <v>64</v>
      </c>
      <c r="AC4" s="97" t="s">
        <v>37</v>
      </c>
      <c r="AD4" s="97" t="s">
        <v>0</v>
      </c>
      <c r="AE4" s="97" t="s">
        <v>38</v>
      </c>
      <c r="AF4" s="98" t="s">
        <v>39</v>
      </c>
      <c r="AG4" s="99" t="s">
        <v>70</v>
      </c>
      <c r="AH4" s="97" t="s">
        <v>37</v>
      </c>
      <c r="AI4" s="97" t="s">
        <v>0</v>
      </c>
      <c r="AJ4" s="97" t="s">
        <v>38</v>
      </c>
      <c r="AK4" s="98" t="s">
        <v>39</v>
      </c>
      <c r="AL4" s="99" t="s">
        <v>66</v>
      </c>
      <c r="AM4" s="97" t="s">
        <v>37</v>
      </c>
      <c r="AN4" s="97" t="s">
        <v>0</v>
      </c>
      <c r="AO4" s="97" t="s">
        <v>38</v>
      </c>
      <c r="AP4" s="414" t="s">
        <v>39</v>
      </c>
      <c r="AQ4" s="99" t="s">
        <v>66</v>
      </c>
      <c r="AR4" s="97" t="s">
        <v>37</v>
      </c>
      <c r="AS4" s="97" t="s">
        <v>0</v>
      </c>
      <c r="AT4" s="97" t="s">
        <v>38</v>
      </c>
      <c r="AU4" s="98" t="s">
        <v>39</v>
      </c>
      <c r="AV4" s="99" t="s">
        <v>66</v>
      </c>
      <c r="AW4" s="97" t="s">
        <v>37</v>
      </c>
      <c r="AX4" s="97" t="s">
        <v>0</v>
      </c>
      <c r="AY4" s="97" t="s">
        <v>38</v>
      </c>
      <c r="AZ4" s="98" t="s">
        <v>39</v>
      </c>
      <c r="BA4" s="99" t="s">
        <v>65</v>
      </c>
      <c r="BB4" s="97" t="s">
        <v>37</v>
      </c>
      <c r="BC4" s="97" t="s">
        <v>0</v>
      </c>
      <c r="BD4" s="97" t="s">
        <v>38</v>
      </c>
      <c r="BE4" s="98" t="s">
        <v>39</v>
      </c>
      <c r="BF4" s="100" t="s">
        <v>67</v>
      </c>
      <c r="BG4" s="97" t="s">
        <v>37</v>
      </c>
      <c r="BH4" s="97" t="s">
        <v>0</v>
      </c>
      <c r="BI4" s="97" t="s">
        <v>38</v>
      </c>
      <c r="BJ4" s="97" t="s">
        <v>39</v>
      </c>
      <c r="BK4" s="101" t="s">
        <v>67</v>
      </c>
      <c r="BL4" s="102" t="s">
        <v>37</v>
      </c>
      <c r="BM4" s="102" t="s">
        <v>0</v>
      </c>
      <c r="BN4" s="102" t="s">
        <v>38</v>
      </c>
      <c r="BO4" s="103" t="s">
        <v>39</v>
      </c>
      <c r="BP4" s="104" t="s">
        <v>67</v>
      </c>
      <c r="BQ4" s="105" t="s">
        <v>37</v>
      </c>
      <c r="BR4" s="105" t="s">
        <v>0</v>
      </c>
      <c r="BS4" s="105" t="s">
        <v>38</v>
      </c>
      <c r="BT4" s="106" t="s">
        <v>39</v>
      </c>
      <c r="BU4" s="104" t="s">
        <v>67</v>
      </c>
      <c r="BV4" s="105" t="s">
        <v>37</v>
      </c>
      <c r="BW4" s="105" t="s">
        <v>0</v>
      </c>
      <c r="BX4" s="105" t="s">
        <v>38</v>
      </c>
      <c r="BY4" s="106"/>
    </row>
    <row r="5" spans="1:77" s="127" customFormat="1" ht="18" customHeight="1">
      <c r="A5" s="107" t="s">
        <v>1</v>
      </c>
      <c r="B5" s="218"/>
      <c r="C5" s="219"/>
      <c r="D5" s="220"/>
      <c r="E5" s="221"/>
      <c r="F5" s="220"/>
      <c r="G5" s="222"/>
      <c r="H5" s="223"/>
      <c r="I5" s="220"/>
      <c r="J5" s="224"/>
      <c r="K5" s="220"/>
      <c r="L5" s="222"/>
      <c r="M5" s="225"/>
      <c r="N5" s="226"/>
      <c r="O5" s="221"/>
      <c r="P5" s="226"/>
      <c r="Q5" s="222"/>
      <c r="R5" s="227"/>
      <c r="S5" s="228"/>
      <c r="T5" s="221"/>
      <c r="U5" s="228"/>
      <c r="V5" s="288"/>
      <c r="W5" s="284"/>
      <c r="X5" s="228"/>
      <c r="Y5" s="221"/>
      <c r="Z5" s="228"/>
      <c r="AA5" s="222"/>
      <c r="AB5" s="229"/>
      <c r="AC5" s="228"/>
      <c r="AD5" s="221"/>
      <c r="AE5" s="228"/>
      <c r="AF5" s="222"/>
      <c r="AG5" s="229"/>
      <c r="AH5" s="228"/>
      <c r="AI5" s="221"/>
      <c r="AJ5" s="228"/>
      <c r="AK5" s="222"/>
      <c r="AL5" s="115"/>
      <c r="AM5" s="114"/>
      <c r="AN5" s="109"/>
      <c r="AO5" s="114"/>
      <c r="AP5" s="415"/>
      <c r="AQ5" s="117"/>
      <c r="AR5" s="108"/>
      <c r="AS5" s="108"/>
      <c r="AT5" s="108"/>
      <c r="AU5" s="116"/>
      <c r="AV5" s="111"/>
      <c r="AW5" s="108"/>
      <c r="AX5" s="108"/>
      <c r="AY5" s="108"/>
      <c r="AZ5" s="116"/>
      <c r="BA5" s="113"/>
      <c r="BB5" s="114"/>
      <c r="BC5" s="109"/>
      <c r="BD5" s="114"/>
      <c r="BE5" s="110"/>
      <c r="BF5" s="118"/>
      <c r="BG5" s="108"/>
      <c r="BH5" s="108"/>
      <c r="BI5" s="108"/>
      <c r="BJ5" s="116"/>
      <c r="BK5" s="119"/>
      <c r="BL5" s="120"/>
      <c r="BM5" s="120"/>
      <c r="BN5" s="120"/>
      <c r="BO5" s="121"/>
      <c r="BP5" s="122"/>
      <c r="BQ5" s="112"/>
      <c r="BR5" s="112"/>
      <c r="BS5" s="112"/>
      <c r="BT5" s="123"/>
      <c r="BU5" s="124"/>
      <c r="BV5" s="125"/>
      <c r="BW5" s="125"/>
      <c r="BX5" s="125"/>
      <c r="BY5" s="126"/>
    </row>
    <row r="6" spans="1:77" s="127" customFormat="1" ht="15.75" customHeight="1">
      <c r="A6" s="291" t="s">
        <v>17</v>
      </c>
      <c r="B6" s="128">
        <v>402</v>
      </c>
      <c r="C6" s="230">
        <f>SUM(H6+M6+R6+W6+AB6+AG6+AL6+AQ6+AV6+BA6+BF6+BK6+BP6+BU6)</f>
        <v>6691</v>
      </c>
      <c r="D6" s="231">
        <f>I6+N6+S6+X6+AC6+AH6+AM6+AR6+AW6+BB6+BG6+BL6+BQ6+BV6</f>
        <v>3247</v>
      </c>
      <c r="E6" s="232">
        <f>D6/C6*100</f>
        <v>48.52787326259154</v>
      </c>
      <c r="F6" s="231">
        <f>K6+P6+U6+Z6+AE6+AJ6+AO6+AT6+AY6+BD6+BI6+BN6+BS6+BX6</f>
        <v>6173</v>
      </c>
      <c r="G6" s="233">
        <f>F6/D6*10</f>
        <v>19.011395133969817</v>
      </c>
      <c r="H6" s="234">
        <v>2439</v>
      </c>
      <c r="I6" s="235">
        <v>2389</v>
      </c>
      <c r="J6" s="236">
        <f>I6/H6*100</f>
        <v>97.94997949979499</v>
      </c>
      <c r="K6" s="130">
        <v>4835</v>
      </c>
      <c r="L6" s="237">
        <f>K6/I6*10</f>
        <v>20.238593553788196</v>
      </c>
      <c r="M6" s="25">
        <v>255</v>
      </c>
      <c r="N6" s="132">
        <v>255</v>
      </c>
      <c r="O6" s="236">
        <f aca="true" t="shared" si="0" ref="O6:O17">N6/M6*100</f>
        <v>100</v>
      </c>
      <c r="P6" s="132">
        <v>484</v>
      </c>
      <c r="Q6" s="233">
        <f aca="true" t="shared" si="1" ref="Q6:Q17">P6/N6*10</f>
        <v>18.980392156862745</v>
      </c>
      <c r="R6" s="10"/>
      <c r="S6" s="238"/>
      <c r="T6" s="239"/>
      <c r="U6" s="238"/>
      <c r="V6" s="289"/>
      <c r="W6" s="285">
        <v>230</v>
      </c>
      <c r="X6" s="9">
        <v>80</v>
      </c>
      <c r="Y6" s="236">
        <f>X6/W6*100</f>
        <v>34.78260869565217</v>
      </c>
      <c r="Z6" s="130">
        <v>64</v>
      </c>
      <c r="AA6" s="233">
        <f>Z6/X6*10</f>
        <v>8</v>
      </c>
      <c r="AB6" s="240">
        <v>549</v>
      </c>
      <c r="AC6" s="241">
        <v>40</v>
      </c>
      <c r="AD6" s="255">
        <f>AC6/AB6*100</f>
        <v>7.285974499089254</v>
      </c>
      <c r="AE6" s="241">
        <v>48</v>
      </c>
      <c r="AF6" s="256">
        <f>AE6/AC6*10</f>
        <v>12</v>
      </c>
      <c r="AG6" s="240">
        <v>160</v>
      </c>
      <c r="AH6" s="242">
        <v>100</v>
      </c>
      <c r="AI6" s="243">
        <f>AH6/AG6*100</f>
        <v>62.5</v>
      </c>
      <c r="AJ6" s="242">
        <v>190</v>
      </c>
      <c r="AK6" s="244">
        <f>AJ6/AH6*10</f>
        <v>19</v>
      </c>
      <c r="AL6" s="240">
        <v>2548</v>
      </c>
      <c r="AM6" s="241">
        <v>383</v>
      </c>
      <c r="AN6" s="416">
        <f>AM6/AL6*100</f>
        <v>15.031397174254318</v>
      </c>
      <c r="AO6" s="241">
        <v>552</v>
      </c>
      <c r="AP6" s="417">
        <f>AO6/AM6*10</f>
        <v>14.412532637075719</v>
      </c>
      <c r="AQ6" s="134">
        <v>90</v>
      </c>
      <c r="AR6" s="135"/>
      <c r="AS6" s="135"/>
      <c r="AT6" s="135"/>
      <c r="AU6" s="136"/>
      <c r="AV6" s="137">
        <v>120</v>
      </c>
      <c r="AW6" s="135"/>
      <c r="AX6" s="135"/>
      <c r="AY6" s="135"/>
      <c r="AZ6" s="136"/>
      <c r="BA6" s="133">
        <v>250</v>
      </c>
      <c r="BB6" s="138"/>
      <c r="BC6" s="129"/>
      <c r="BD6" s="138"/>
      <c r="BE6" s="131"/>
      <c r="BF6" s="139">
        <v>50</v>
      </c>
      <c r="BG6" s="140"/>
      <c r="BH6" s="140"/>
      <c r="BI6" s="140"/>
      <c r="BJ6" s="136"/>
      <c r="BK6" s="137"/>
      <c r="BL6" s="135"/>
      <c r="BM6" s="135"/>
      <c r="BN6" s="135"/>
      <c r="BO6" s="136"/>
      <c r="BP6" s="141"/>
      <c r="BQ6" s="140"/>
      <c r="BR6" s="140"/>
      <c r="BS6" s="140"/>
      <c r="BT6" s="142"/>
      <c r="BU6" s="143"/>
      <c r="BV6" s="144"/>
      <c r="BW6" s="144"/>
      <c r="BX6" s="144"/>
      <c r="BY6" s="145"/>
    </row>
    <row r="7" spans="1:77" s="127" customFormat="1" ht="15.75" customHeight="1">
      <c r="A7" s="291" t="s">
        <v>18</v>
      </c>
      <c r="B7" s="128">
        <v>664</v>
      </c>
      <c r="C7" s="230">
        <f aca="true" t="shared" si="2" ref="C7:C25">SUM(H7+M7+R7+W7+AB7+AG7+AL7+AQ7+AV7+BA7+BF7+BK7+BP7+BU7)</f>
        <v>21736</v>
      </c>
      <c r="D7" s="231">
        <f aca="true" t="shared" si="3" ref="D7:D25">I7+N7+S7+X7+AC7+AH7+AM7+AR7+AW7+BB7+BG7+BL7+BQ7+BV7</f>
        <v>8475</v>
      </c>
      <c r="E7" s="232">
        <f>D7/C7*100</f>
        <v>38.990614648509386</v>
      </c>
      <c r="F7" s="231">
        <f aca="true" t="shared" si="4" ref="F7:F25">K7+P7+U7+Z7+AE7+AJ7+AO7+AT7+AY7+BD7+BI7+BN7+BS7+BX7</f>
        <v>16689</v>
      </c>
      <c r="G7" s="233">
        <f>F7/D7*10</f>
        <v>19.69203539823009</v>
      </c>
      <c r="H7" s="234">
        <v>9463</v>
      </c>
      <c r="I7" s="235">
        <v>7951</v>
      </c>
      <c r="J7" s="236">
        <f>I7/H7*100</f>
        <v>84.02198034449962</v>
      </c>
      <c r="K7" s="130">
        <v>15576</v>
      </c>
      <c r="L7" s="237">
        <f>K7/I7*10</f>
        <v>19.589988680669098</v>
      </c>
      <c r="M7" s="25">
        <v>1469</v>
      </c>
      <c r="N7" s="132">
        <v>474</v>
      </c>
      <c r="O7" s="236">
        <f t="shared" si="0"/>
        <v>32.26684819605173</v>
      </c>
      <c r="P7" s="132">
        <v>1069</v>
      </c>
      <c r="Q7" s="233">
        <f t="shared" si="1"/>
        <v>22.552742616033754</v>
      </c>
      <c r="R7" s="10"/>
      <c r="S7" s="238"/>
      <c r="T7" s="239"/>
      <c r="U7" s="238"/>
      <c r="V7" s="289"/>
      <c r="W7" s="285">
        <v>544</v>
      </c>
      <c r="X7" s="9">
        <v>50</v>
      </c>
      <c r="Y7" s="236">
        <f>X7/W7*100</f>
        <v>9.191176470588236</v>
      </c>
      <c r="Z7" s="130">
        <v>44</v>
      </c>
      <c r="AA7" s="233">
        <f>Z7/X7*10</f>
        <v>8.8</v>
      </c>
      <c r="AB7" s="240">
        <v>3125</v>
      </c>
      <c r="AC7" s="241"/>
      <c r="AD7" s="255"/>
      <c r="AE7" s="241"/>
      <c r="AF7" s="256"/>
      <c r="AG7" s="240">
        <v>4886</v>
      </c>
      <c r="AH7" s="242"/>
      <c r="AI7" s="243"/>
      <c r="AJ7" s="242"/>
      <c r="AK7" s="244"/>
      <c r="AL7" s="240">
        <v>2022</v>
      </c>
      <c r="AM7" s="241"/>
      <c r="AN7" s="416"/>
      <c r="AO7" s="241"/>
      <c r="AP7" s="417"/>
      <c r="AQ7" s="134">
        <v>35</v>
      </c>
      <c r="AR7" s="135"/>
      <c r="AS7" s="135"/>
      <c r="AT7" s="135"/>
      <c r="AU7" s="136"/>
      <c r="AV7" s="137"/>
      <c r="AW7" s="135"/>
      <c r="AX7" s="135"/>
      <c r="AY7" s="135"/>
      <c r="AZ7" s="136"/>
      <c r="BA7" s="133">
        <v>28</v>
      </c>
      <c r="BB7" s="138"/>
      <c r="BC7" s="129"/>
      <c r="BD7" s="138"/>
      <c r="BE7" s="131"/>
      <c r="BF7" s="139">
        <v>45</v>
      </c>
      <c r="BG7" s="140"/>
      <c r="BH7" s="140"/>
      <c r="BI7" s="140"/>
      <c r="BJ7" s="136"/>
      <c r="BK7" s="137"/>
      <c r="BL7" s="135"/>
      <c r="BM7" s="135"/>
      <c r="BN7" s="135"/>
      <c r="BO7" s="136"/>
      <c r="BP7" s="141">
        <v>59</v>
      </c>
      <c r="BQ7" s="140"/>
      <c r="BR7" s="140"/>
      <c r="BS7" s="140"/>
      <c r="BT7" s="142"/>
      <c r="BU7" s="143">
        <v>60</v>
      </c>
      <c r="BV7" s="144"/>
      <c r="BW7" s="144"/>
      <c r="BX7" s="144"/>
      <c r="BY7" s="145"/>
    </row>
    <row r="8" spans="1:77" s="127" customFormat="1" ht="15.75" customHeight="1">
      <c r="A8" s="291" t="s">
        <v>2</v>
      </c>
      <c r="B8" s="128">
        <v>100</v>
      </c>
      <c r="C8" s="230">
        <f t="shared" si="2"/>
        <v>5957</v>
      </c>
      <c r="D8" s="231">
        <f>I8+N8+S8+X8+AC8+AH8+AM8+AR8+AW8+BB8+BG8+BL8+BQ8+BV8</f>
        <v>2190</v>
      </c>
      <c r="E8" s="232">
        <f>D8/C8*100</f>
        <v>36.76347154608024</v>
      </c>
      <c r="F8" s="231">
        <f t="shared" si="4"/>
        <v>3076</v>
      </c>
      <c r="G8" s="233">
        <f>F8/D8*10</f>
        <v>14.045662100456621</v>
      </c>
      <c r="H8" s="234">
        <v>1710</v>
      </c>
      <c r="I8" s="235">
        <v>1690</v>
      </c>
      <c r="J8" s="236">
        <f>I8/H8*100</f>
        <v>98.83040935672514</v>
      </c>
      <c r="K8" s="130">
        <v>2366</v>
      </c>
      <c r="L8" s="237">
        <f>K8/I8*10</f>
        <v>14</v>
      </c>
      <c r="M8" s="25">
        <v>420</v>
      </c>
      <c r="N8" s="132">
        <v>420</v>
      </c>
      <c r="O8" s="236">
        <f t="shared" si="0"/>
        <v>100</v>
      </c>
      <c r="P8" s="132">
        <v>630</v>
      </c>
      <c r="Q8" s="233">
        <f t="shared" si="1"/>
        <v>15</v>
      </c>
      <c r="R8" s="10">
        <v>80</v>
      </c>
      <c r="S8" s="238">
        <v>80</v>
      </c>
      <c r="T8" s="239">
        <f>S8/R8*10</f>
        <v>10</v>
      </c>
      <c r="U8" s="238">
        <v>80</v>
      </c>
      <c r="V8" s="289">
        <f>U8/S8*10</f>
        <v>10</v>
      </c>
      <c r="W8" s="285"/>
      <c r="X8" s="9"/>
      <c r="Y8" s="236"/>
      <c r="Z8" s="130"/>
      <c r="AA8" s="233"/>
      <c r="AB8" s="240">
        <v>777</v>
      </c>
      <c r="AC8" s="241"/>
      <c r="AD8" s="255"/>
      <c r="AE8" s="241"/>
      <c r="AF8" s="256"/>
      <c r="AG8" s="240">
        <v>787</v>
      </c>
      <c r="AH8" s="242"/>
      <c r="AI8" s="243"/>
      <c r="AJ8" s="242"/>
      <c r="AK8" s="244"/>
      <c r="AL8" s="240">
        <v>1000</v>
      </c>
      <c r="AM8" s="241"/>
      <c r="AN8" s="416"/>
      <c r="AO8" s="241"/>
      <c r="AP8" s="417"/>
      <c r="AQ8" s="134"/>
      <c r="AR8" s="135"/>
      <c r="AS8" s="135"/>
      <c r="AT8" s="135"/>
      <c r="AU8" s="136"/>
      <c r="AV8" s="137"/>
      <c r="AW8" s="135"/>
      <c r="AX8" s="135"/>
      <c r="AY8" s="135"/>
      <c r="AZ8" s="136"/>
      <c r="BA8" s="133">
        <v>483</v>
      </c>
      <c r="BB8" s="138"/>
      <c r="BC8" s="129"/>
      <c r="BD8" s="138"/>
      <c r="BE8" s="131"/>
      <c r="BF8" s="139"/>
      <c r="BG8" s="140"/>
      <c r="BH8" s="140"/>
      <c r="BI8" s="140"/>
      <c r="BJ8" s="136"/>
      <c r="BK8" s="137"/>
      <c r="BL8" s="135"/>
      <c r="BM8" s="135"/>
      <c r="BN8" s="135"/>
      <c r="BO8" s="136"/>
      <c r="BP8" s="141"/>
      <c r="BQ8" s="140"/>
      <c r="BR8" s="140"/>
      <c r="BS8" s="140"/>
      <c r="BT8" s="142"/>
      <c r="BU8" s="143">
        <v>700</v>
      </c>
      <c r="BV8" s="144"/>
      <c r="BW8" s="144"/>
      <c r="BX8" s="144"/>
      <c r="BY8" s="145"/>
    </row>
    <row r="9" spans="1:77" s="127" customFormat="1" ht="15.75" customHeight="1">
      <c r="A9" s="291" t="s">
        <v>3</v>
      </c>
      <c r="B9" s="128">
        <v>864</v>
      </c>
      <c r="C9" s="230">
        <f t="shared" si="2"/>
        <v>20924</v>
      </c>
      <c r="D9" s="231">
        <f t="shared" si="3"/>
        <v>11730</v>
      </c>
      <c r="E9" s="232">
        <f aca="true" t="shared" si="5" ref="E9:E18">D9/C9*100</f>
        <v>56.06002676352514</v>
      </c>
      <c r="F9" s="231">
        <f t="shared" si="4"/>
        <v>29305</v>
      </c>
      <c r="G9" s="233">
        <f aca="true" t="shared" si="6" ref="G9:G18">F9/D9*10</f>
        <v>24.98294970161978</v>
      </c>
      <c r="H9" s="234">
        <v>11217</v>
      </c>
      <c r="I9" s="235">
        <v>10162</v>
      </c>
      <c r="J9" s="236">
        <f aca="true" t="shared" si="7" ref="J9:J18">I9/H9*100</f>
        <v>90.5946331461175</v>
      </c>
      <c r="K9" s="130">
        <v>25917</v>
      </c>
      <c r="L9" s="237">
        <f>K9/I9*10</f>
        <v>25.50383782719937</v>
      </c>
      <c r="M9" s="25">
        <v>929</v>
      </c>
      <c r="N9" s="132">
        <v>629</v>
      </c>
      <c r="O9" s="236">
        <f t="shared" si="0"/>
        <v>67.70721205597417</v>
      </c>
      <c r="P9" s="132">
        <v>1572</v>
      </c>
      <c r="Q9" s="233">
        <f t="shared" si="1"/>
        <v>24.992050874403816</v>
      </c>
      <c r="R9" s="10"/>
      <c r="S9" s="238"/>
      <c r="T9" s="239"/>
      <c r="U9" s="238"/>
      <c r="V9" s="289"/>
      <c r="W9" s="285">
        <v>770</v>
      </c>
      <c r="X9" s="9">
        <v>320</v>
      </c>
      <c r="Y9" s="236">
        <f>X9/W9*100</f>
        <v>41.55844155844156</v>
      </c>
      <c r="Z9" s="130">
        <v>304</v>
      </c>
      <c r="AA9" s="233">
        <f>Z9/X9*10</f>
        <v>9.5</v>
      </c>
      <c r="AB9" s="240">
        <v>3796</v>
      </c>
      <c r="AC9" s="241"/>
      <c r="AD9" s="255"/>
      <c r="AE9" s="241"/>
      <c r="AF9" s="256"/>
      <c r="AG9" s="240">
        <v>2941</v>
      </c>
      <c r="AH9" s="242">
        <v>529</v>
      </c>
      <c r="AI9" s="243">
        <f>AH9/AG9*100</f>
        <v>17.987079224753487</v>
      </c>
      <c r="AJ9" s="242">
        <v>1367</v>
      </c>
      <c r="AK9" s="244">
        <f>AJ9/AH9*10</f>
        <v>25.841209829867676</v>
      </c>
      <c r="AL9" s="240">
        <v>1088</v>
      </c>
      <c r="AM9" s="241">
        <v>90</v>
      </c>
      <c r="AN9" s="416">
        <f>AM9/AL9*100</f>
        <v>8.272058823529411</v>
      </c>
      <c r="AO9" s="241">
        <v>145</v>
      </c>
      <c r="AP9" s="417">
        <f>AO9/AM9*10</f>
        <v>16.11111111111111</v>
      </c>
      <c r="AQ9" s="134">
        <v>35</v>
      </c>
      <c r="AR9" s="135"/>
      <c r="AS9" s="135"/>
      <c r="AT9" s="135"/>
      <c r="AU9" s="136"/>
      <c r="AV9" s="137">
        <v>30</v>
      </c>
      <c r="AW9" s="135"/>
      <c r="AX9" s="135"/>
      <c r="AY9" s="135"/>
      <c r="AZ9" s="136"/>
      <c r="BA9" s="133"/>
      <c r="BB9" s="138"/>
      <c r="BC9" s="129"/>
      <c r="BD9" s="138"/>
      <c r="BE9" s="131"/>
      <c r="BF9" s="139"/>
      <c r="BG9" s="140"/>
      <c r="BH9" s="140"/>
      <c r="BI9" s="140"/>
      <c r="BJ9" s="136"/>
      <c r="BK9" s="137">
        <v>98</v>
      </c>
      <c r="BL9" s="135"/>
      <c r="BM9" s="135"/>
      <c r="BN9" s="135"/>
      <c r="BO9" s="136"/>
      <c r="BP9" s="141"/>
      <c r="BQ9" s="140"/>
      <c r="BR9" s="140"/>
      <c r="BS9" s="140"/>
      <c r="BT9" s="142"/>
      <c r="BU9" s="143">
        <v>20</v>
      </c>
      <c r="BV9" s="144"/>
      <c r="BW9" s="144"/>
      <c r="BX9" s="144"/>
      <c r="BY9" s="145"/>
    </row>
    <row r="10" spans="1:77" s="127" customFormat="1" ht="15" customHeight="1">
      <c r="A10" s="291" t="s">
        <v>19</v>
      </c>
      <c r="B10" s="128">
        <v>1059</v>
      </c>
      <c r="C10" s="230">
        <f t="shared" si="2"/>
        <v>29991</v>
      </c>
      <c r="D10" s="231">
        <f t="shared" si="3"/>
        <v>14751</v>
      </c>
      <c r="E10" s="232">
        <f t="shared" si="5"/>
        <v>49.18475542662799</v>
      </c>
      <c r="F10" s="231">
        <f t="shared" si="4"/>
        <v>39145</v>
      </c>
      <c r="G10" s="233">
        <f t="shared" si="6"/>
        <v>26.537183919734257</v>
      </c>
      <c r="H10" s="234">
        <v>14593</v>
      </c>
      <c r="I10" s="235">
        <v>13498</v>
      </c>
      <c r="J10" s="236">
        <f t="shared" si="7"/>
        <v>92.49640238470501</v>
      </c>
      <c r="K10" s="130">
        <v>36284</v>
      </c>
      <c r="L10" s="237">
        <f aca="true" t="shared" si="8" ref="L10:L18">K10/I10*10</f>
        <v>26.881019410283006</v>
      </c>
      <c r="M10" s="25">
        <v>962</v>
      </c>
      <c r="N10" s="132">
        <v>830</v>
      </c>
      <c r="O10" s="236">
        <f t="shared" si="0"/>
        <v>86.27858627858627</v>
      </c>
      <c r="P10" s="132">
        <v>2466</v>
      </c>
      <c r="Q10" s="233">
        <f t="shared" si="1"/>
        <v>29.710843373493976</v>
      </c>
      <c r="R10" s="10"/>
      <c r="S10" s="238"/>
      <c r="T10" s="239"/>
      <c r="U10" s="238"/>
      <c r="V10" s="289"/>
      <c r="W10" s="285">
        <v>588</v>
      </c>
      <c r="X10" s="9">
        <v>263</v>
      </c>
      <c r="Y10" s="236">
        <f>X10/W10*100</f>
        <v>44.72789115646258</v>
      </c>
      <c r="Z10" s="130">
        <v>315</v>
      </c>
      <c r="AA10" s="233">
        <f>Z10/X10*10</f>
        <v>11.977186311787072</v>
      </c>
      <c r="AB10" s="240">
        <v>5482</v>
      </c>
      <c r="AC10" s="241"/>
      <c r="AD10" s="255"/>
      <c r="AE10" s="241"/>
      <c r="AF10" s="256"/>
      <c r="AG10" s="240">
        <v>3813</v>
      </c>
      <c r="AH10" s="242"/>
      <c r="AI10" s="243"/>
      <c r="AJ10" s="242"/>
      <c r="AK10" s="244"/>
      <c r="AL10" s="240">
        <v>3651</v>
      </c>
      <c r="AM10" s="241">
        <v>160</v>
      </c>
      <c r="AN10" s="416">
        <f>AM10/AL10*100</f>
        <v>4.382360996987127</v>
      </c>
      <c r="AO10" s="241">
        <v>80</v>
      </c>
      <c r="AP10" s="417">
        <f>AO10/AM10*10</f>
        <v>5</v>
      </c>
      <c r="AQ10" s="134">
        <v>137</v>
      </c>
      <c r="AR10" s="135"/>
      <c r="AS10" s="135"/>
      <c r="AT10" s="135"/>
      <c r="AU10" s="136"/>
      <c r="AV10" s="137">
        <v>174</v>
      </c>
      <c r="AW10" s="135"/>
      <c r="AX10" s="135"/>
      <c r="AY10" s="135"/>
      <c r="AZ10" s="136"/>
      <c r="BA10" s="133">
        <v>555</v>
      </c>
      <c r="BB10" s="138"/>
      <c r="BC10" s="129"/>
      <c r="BD10" s="138"/>
      <c r="BE10" s="131"/>
      <c r="BF10" s="139"/>
      <c r="BG10" s="140"/>
      <c r="BH10" s="140"/>
      <c r="BI10" s="140"/>
      <c r="BJ10" s="136"/>
      <c r="BK10" s="137">
        <v>36</v>
      </c>
      <c r="BL10" s="135"/>
      <c r="BM10" s="135"/>
      <c r="BN10" s="135"/>
      <c r="BO10" s="136"/>
      <c r="BP10" s="141"/>
      <c r="BQ10" s="140"/>
      <c r="BR10" s="140"/>
      <c r="BS10" s="140"/>
      <c r="BT10" s="142"/>
      <c r="BU10" s="143"/>
      <c r="BV10" s="144"/>
      <c r="BW10" s="144"/>
      <c r="BX10" s="144"/>
      <c r="BY10" s="145"/>
    </row>
    <row r="11" spans="1:77" s="127" customFormat="1" ht="15.75" customHeight="1">
      <c r="A11" s="291" t="s">
        <v>4</v>
      </c>
      <c r="B11" s="128">
        <v>2012</v>
      </c>
      <c r="C11" s="230">
        <f t="shared" si="2"/>
        <v>57460</v>
      </c>
      <c r="D11" s="231">
        <f t="shared" si="3"/>
        <v>21693</v>
      </c>
      <c r="E11" s="232">
        <f t="shared" si="5"/>
        <v>37.753219631047685</v>
      </c>
      <c r="F11" s="231">
        <f t="shared" si="4"/>
        <v>49222</v>
      </c>
      <c r="G11" s="233">
        <f t="shared" si="6"/>
        <v>22.69026875028811</v>
      </c>
      <c r="H11" s="234">
        <v>24191</v>
      </c>
      <c r="I11" s="235">
        <v>20598</v>
      </c>
      <c r="J11" s="236">
        <f t="shared" si="7"/>
        <v>85.14736885618619</v>
      </c>
      <c r="K11" s="130">
        <v>47599</v>
      </c>
      <c r="L11" s="237">
        <f t="shared" si="8"/>
        <v>23.10855422856588</v>
      </c>
      <c r="M11" s="25">
        <v>1092</v>
      </c>
      <c r="N11" s="132">
        <v>345</v>
      </c>
      <c r="O11" s="236">
        <f t="shared" si="0"/>
        <v>31.59340659340659</v>
      </c>
      <c r="P11" s="132">
        <v>627</v>
      </c>
      <c r="Q11" s="233">
        <f t="shared" si="1"/>
        <v>18.17391304347826</v>
      </c>
      <c r="R11" s="10"/>
      <c r="S11" s="238"/>
      <c r="T11" s="239"/>
      <c r="U11" s="238"/>
      <c r="V11" s="289"/>
      <c r="W11" s="285">
        <v>1871</v>
      </c>
      <c r="X11" s="9">
        <v>645</v>
      </c>
      <c r="Y11" s="236">
        <f>X11/W11*100</f>
        <v>34.4735435595938</v>
      </c>
      <c r="Z11" s="130">
        <v>656</v>
      </c>
      <c r="AA11" s="233">
        <f>Z11/X11*10</f>
        <v>10.170542635658915</v>
      </c>
      <c r="AB11" s="240">
        <v>16556</v>
      </c>
      <c r="AC11" s="241"/>
      <c r="AD11" s="255"/>
      <c r="AE11" s="241"/>
      <c r="AF11" s="256"/>
      <c r="AG11" s="240">
        <v>11732</v>
      </c>
      <c r="AH11" s="242">
        <v>105</v>
      </c>
      <c r="AI11" s="243">
        <f>AH11/AG11*100</f>
        <v>0.8949880668257757</v>
      </c>
      <c r="AJ11" s="242">
        <v>340</v>
      </c>
      <c r="AK11" s="244">
        <f>AJ11/AH11*10</f>
        <v>32.38095238095238</v>
      </c>
      <c r="AL11" s="240">
        <v>1141</v>
      </c>
      <c r="AM11" s="241"/>
      <c r="AN11" s="416"/>
      <c r="AO11" s="241"/>
      <c r="AP11" s="417"/>
      <c r="AQ11" s="134">
        <v>141</v>
      </c>
      <c r="AR11" s="135"/>
      <c r="AS11" s="135"/>
      <c r="AT11" s="135"/>
      <c r="AU11" s="136"/>
      <c r="AV11" s="137">
        <v>0</v>
      </c>
      <c r="AW11" s="135"/>
      <c r="AX11" s="135"/>
      <c r="AY11" s="135"/>
      <c r="AZ11" s="136"/>
      <c r="BA11" s="133">
        <v>710</v>
      </c>
      <c r="BB11" s="138"/>
      <c r="BC11" s="129"/>
      <c r="BD11" s="138"/>
      <c r="BE11" s="131"/>
      <c r="BF11" s="139">
        <v>10</v>
      </c>
      <c r="BG11" s="140"/>
      <c r="BH11" s="140"/>
      <c r="BI11" s="140"/>
      <c r="BJ11" s="136"/>
      <c r="BK11" s="137"/>
      <c r="BL11" s="135"/>
      <c r="BM11" s="135"/>
      <c r="BN11" s="135"/>
      <c r="BO11" s="136"/>
      <c r="BP11" s="141">
        <v>16</v>
      </c>
      <c r="BQ11" s="140"/>
      <c r="BR11" s="140"/>
      <c r="BS11" s="140"/>
      <c r="BT11" s="142"/>
      <c r="BU11" s="143"/>
      <c r="BV11" s="144"/>
      <c r="BW11" s="144"/>
      <c r="BX11" s="144"/>
      <c r="BY11" s="145"/>
    </row>
    <row r="12" spans="1:77" s="127" customFormat="1" ht="15" customHeight="1">
      <c r="A12" s="291" t="s">
        <v>5</v>
      </c>
      <c r="B12" s="128">
        <v>1158</v>
      </c>
      <c r="C12" s="230">
        <f t="shared" si="2"/>
        <v>79621</v>
      </c>
      <c r="D12" s="231">
        <f t="shared" si="3"/>
        <v>35494</v>
      </c>
      <c r="E12" s="232">
        <f t="shared" si="5"/>
        <v>44.578691551223926</v>
      </c>
      <c r="F12" s="231">
        <f t="shared" si="4"/>
        <v>107348</v>
      </c>
      <c r="G12" s="233">
        <f t="shared" si="6"/>
        <v>30.243984898856144</v>
      </c>
      <c r="H12" s="234">
        <v>36255</v>
      </c>
      <c r="I12" s="235">
        <v>28711</v>
      </c>
      <c r="J12" s="236">
        <f t="shared" si="7"/>
        <v>79.19183560888153</v>
      </c>
      <c r="K12" s="130">
        <v>90206</v>
      </c>
      <c r="L12" s="237">
        <f t="shared" si="8"/>
        <v>31.41862004109923</v>
      </c>
      <c r="M12" s="25">
        <v>6222</v>
      </c>
      <c r="N12" s="132">
        <v>3309</v>
      </c>
      <c r="O12" s="236">
        <f t="shared" si="0"/>
        <v>53.18225650916104</v>
      </c>
      <c r="P12" s="132">
        <v>9171</v>
      </c>
      <c r="Q12" s="233">
        <f t="shared" si="1"/>
        <v>27.71532184950136</v>
      </c>
      <c r="R12" s="10"/>
      <c r="S12" s="238"/>
      <c r="T12" s="239"/>
      <c r="U12" s="238"/>
      <c r="V12" s="289"/>
      <c r="W12" s="285">
        <v>2141</v>
      </c>
      <c r="X12" s="9">
        <v>1140</v>
      </c>
      <c r="Y12" s="236">
        <f>X12/W12*100</f>
        <v>53.246146660439045</v>
      </c>
      <c r="Z12" s="130">
        <v>2573</v>
      </c>
      <c r="AA12" s="233">
        <f>Z12/X12*10</f>
        <v>22.570175438596493</v>
      </c>
      <c r="AB12" s="240">
        <v>12120</v>
      </c>
      <c r="AC12" s="241"/>
      <c r="AD12" s="255"/>
      <c r="AE12" s="241"/>
      <c r="AF12" s="256"/>
      <c r="AG12" s="240">
        <v>18130</v>
      </c>
      <c r="AH12" s="242">
        <v>2334</v>
      </c>
      <c r="AI12" s="243">
        <f>AH12/AG12*100</f>
        <v>12.87369001654716</v>
      </c>
      <c r="AJ12" s="242">
        <v>5398</v>
      </c>
      <c r="AK12" s="244">
        <f>AJ12/AH12*10</f>
        <v>23.127677806341044</v>
      </c>
      <c r="AL12" s="240">
        <v>4291</v>
      </c>
      <c r="AM12" s="241"/>
      <c r="AN12" s="416"/>
      <c r="AO12" s="241"/>
      <c r="AP12" s="417"/>
      <c r="AQ12" s="134">
        <v>140</v>
      </c>
      <c r="AR12" s="135"/>
      <c r="AS12" s="135"/>
      <c r="AT12" s="135"/>
      <c r="AU12" s="136"/>
      <c r="AV12" s="137">
        <v>32</v>
      </c>
      <c r="AW12" s="135"/>
      <c r="AX12" s="135"/>
      <c r="AY12" s="135"/>
      <c r="AZ12" s="136"/>
      <c r="BA12" s="133">
        <v>290</v>
      </c>
      <c r="BB12" s="138"/>
      <c r="BC12" s="129"/>
      <c r="BD12" s="138"/>
      <c r="BE12" s="131"/>
      <c r="BF12" s="139"/>
      <c r="BG12" s="140"/>
      <c r="BH12" s="140"/>
      <c r="BI12" s="140"/>
      <c r="BJ12" s="136"/>
      <c r="BK12" s="137"/>
      <c r="BL12" s="135"/>
      <c r="BM12" s="135"/>
      <c r="BN12" s="135"/>
      <c r="BO12" s="136"/>
      <c r="BP12" s="141"/>
      <c r="BQ12" s="140"/>
      <c r="BR12" s="140"/>
      <c r="BS12" s="140"/>
      <c r="BT12" s="142"/>
      <c r="BU12" s="143"/>
      <c r="BV12" s="144"/>
      <c r="BW12" s="144"/>
      <c r="BX12" s="144"/>
      <c r="BY12" s="145"/>
    </row>
    <row r="13" spans="1:77" s="127" customFormat="1" ht="16.5" customHeight="1">
      <c r="A13" s="291" t="s">
        <v>6</v>
      </c>
      <c r="B13" s="128">
        <v>450</v>
      </c>
      <c r="C13" s="230">
        <f t="shared" si="2"/>
        <v>18101</v>
      </c>
      <c r="D13" s="231">
        <f t="shared" si="3"/>
        <v>8508</v>
      </c>
      <c r="E13" s="232">
        <f t="shared" si="5"/>
        <v>47.0029280150268</v>
      </c>
      <c r="F13" s="231">
        <f t="shared" si="4"/>
        <v>16720</v>
      </c>
      <c r="G13" s="233">
        <f t="shared" si="6"/>
        <v>19.652092148566055</v>
      </c>
      <c r="H13" s="234">
        <v>11243</v>
      </c>
      <c r="I13" s="235">
        <v>7996</v>
      </c>
      <c r="J13" s="236">
        <f t="shared" si="7"/>
        <v>71.11980788045895</v>
      </c>
      <c r="K13" s="130">
        <v>16208</v>
      </c>
      <c r="L13" s="237">
        <f t="shared" si="8"/>
        <v>20.27013506753377</v>
      </c>
      <c r="M13" s="25">
        <v>432</v>
      </c>
      <c r="N13" s="132">
        <v>162</v>
      </c>
      <c r="O13" s="236">
        <f t="shared" si="0"/>
        <v>37.5</v>
      </c>
      <c r="P13" s="132">
        <v>192</v>
      </c>
      <c r="Q13" s="233">
        <f t="shared" si="1"/>
        <v>11.851851851851851</v>
      </c>
      <c r="R13" s="10"/>
      <c r="S13" s="238"/>
      <c r="T13" s="239"/>
      <c r="U13" s="238"/>
      <c r="V13" s="289"/>
      <c r="W13" s="285">
        <v>404</v>
      </c>
      <c r="X13" s="9">
        <v>300</v>
      </c>
      <c r="Y13" s="236">
        <f>X13/W13*100</f>
        <v>74.25742574257426</v>
      </c>
      <c r="Z13" s="11">
        <v>270</v>
      </c>
      <c r="AA13" s="233">
        <f>Z13/X13*10</f>
        <v>9</v>
      </c>
      <c r="AB13" s="240">
        <v>3393</v>
      </c>
      <c r="AC13" s="238"/>
      <c r="AD13" s="255"/>
      <c r="AE13" s="238"/>
      <c r="AF13" s="256"/>
      <c r="AG13" s="240">
        <v>1236</v>
      </c>
      <c r="AH13" s="12"/>
      <c r="AI13" s="243"/>
      <c r="AJ13" s="12"/>
      <c r="AK13" s="244"/>
      <c r="AL13" s="240">
        <v>589</v>
      </c>
      <c r="AM13" s="238">
        <v>50</v>
      </c>
      <c r="AN13" s="416">
        <f>AM13/AL13*100</f>
        <v>8.488964346349745</v>
      </c>
      <c r="AO13" s="238">
        <v>50</v>
      </c>
      <c r="AP13" s="417">
        <f>AO13/AM13*10</f>
        <v>10</v>
      </c>
      <c r="AQ13" s="134">
        <v>115</v>
      </c>
      <c r="AR13" s="146"/>
      <c r="AS13" s="146"/>
      <c r="AT13" s="146"/>
      <c r="AU13" s="147"/>
      <c r="AV13" s="137">
        <v>150</v>
      </c>
      <c r="AW13" s="148"/>
      <c r="AX13" s="135"/>
      <c r="AY13" s="148"/>
      <c r="AZ13" s="136"/>
      <c r="BA13" s="133">
        <v>424</v>
      </c>
      <c r="BB13" s="138"/>
      <c r="BC13" s="129"/>
      <c r="BD13" s="138"/>
      <c r="BE13" s="131"/>
      <c r="BF13" s="139">
        <v>55</v>
      </c>
      <c r="BG13" s="146"/>
      <c r="BH13" s="140"/>
      <c r="BI13" s="146"/>
      <c r="BJ13" s="136"/>
      <c r="BK13" s="137">
        <v>60</v>
      </c>
      <c r="BL13" s="148"/>
      <c r="BM13" s="135"/>
      <c r="BN13" s="148"/>
      <c r="BO13" s="136"/>
      <c r="BP13" s="149"/>
      <c r="BQ13" s="146"/>
      <c r="BR13" s="146"/>
      <c r="BS13" s="146"/>
      <c r="BT13" s="150"/>
      <c r="BU13" s="13"/>
      <c r="BV13" s="144"/>
      <c r="BW13" s="144"/>
      <c r="BX13" s="144"/>
      <c r="BY13" s="145"/>
    </row>
    <row r="14" spans="1:77" s="127" customFormat="1" ht="17.25" customHeight="1">
      <c r="A14" s="291" t="s">
        <v>7</v>
      </c>
      <c r="B14" s="128">
        <v>1125</v>
      </c>
      <c r="C14" s="230">
        <f t="shared" si="2"/>
        <v>31034</v>
      </c>
      <c r="D14" s="231">
        <f t="shared" si="3"/>
        <v>12477</v>
      </c>
      <c r="E14" s="232">
        <f t="shared" si="5"/>
        <v>40.20429206676548</v>
      </c>
      <c r="F14" s="231">
        <f t="shared" si="4"/>
        <v>37450</v>
      </c>
      <c r="G14" s="233">
        <f t="shared" si="6"/>
        <v>30.015228019555984</v>
      </c>
      <c r="H14" s="234">
        <v>15411</v>
      </c>
      <c r="I14" s="235">
        <v>11584</v>
      </c>
      <c r="J14" s="236">
        <f t="shared" si="7"/>
        <v>75.16708844331971</v>
      </c>
      <c r="K14" s="130">
        <v>35159</v>
      </c>
      <c r="L14" s="237">
        <f t="shared" si="8"/>
        <v>30.351346685082873</v>
      </c>
      <c r="M14" s="25">
        <v>395</v>
      </c>
      <c r="N14" s="132">
        <v>278</v>
      </c>
      <c r="O14" s="236">
        <f t="shared" si="0"/>
        <v>70.37974683544303</v>
      </c>
      <c r="P14" s="132">
        <v>502</v>
      </c>
      <c r="Q14" s="233">
        <f t="shared" si="1"/>
        <v>18.057553956834532</v>
      </c>
      <c r="R14" s="10"/>
      <c r="S14" s="238"/>
      <c r="T14" s="239"/>
      <c r="U14" s="238"/>
      <c r="V14" s="289"/>
      <c r="W14" s="285">
        <v>1480</v>
      </c>
      <c r="X14" s="9"/>
      <c r="Y14" s="236"/>
      <c r="Z14" s="11"/>
      <c r="AA14" s="233"/>
      <c r="AB14" s="240">
        <v>6226</v>
      </c>
      <c r="AC14" s="238"/>
      <c r="AD14" s="255"/>
      <c r="AE14" s="238"/>
      <c r="AF14" s="256"/>
      <c r="AG14" s="240">
        <v>7221</v>
      </c>
      <c r="AH14" s="12">
        <v>615</v>
      </c>
      <c r="AI14" s="243">
        <f>AH14/AG14*100</f>
        <v>8.516825924387204</v>
      </c>
      <c r="AJ14" s="12">
        <v>1789</v>
      </c>
      <c r="AK14" s="244">
        <f>AJ14/AH14*10</f>
        <v>29.089430894308947</v>
      </c>
      <c r="AL14" s="240">
        <v>301</v>
      </c>
      <c r="AM14" s="238"/>
      <c r="AN14" s="416"/>
      <c r="AO14" s="238"/>
      <c r="AP14" s="417"/>
      <c r="AQ14" s="134"/>
      <c r="AR14" s="146"/>
      <c r="AS14" s="146"/>
      <c r="AT14" s="146"/>
      <c r="AU14" s="147"/>
      <c r="AV14" s="137"/>
      <c r="AW14" s="148"/>
      <c r="AX14" s="135"/>
      <c r="AY14" s="148"/>
      <c r="AZ14" s="136"/>
      <c r="BA14" s="133"/>
      <c r="BB14" s="138"/>
      <c r="BC14" s="129"/>
      <c r="BD14" s="138"/>
      <c r="BE14" s="131"/>
      <c r="BF14" s="139"/>
      <c r="BG14" s="146"/>
      <c r="BH14" s="140"/>
      <c r="BI14" s="146"/>
      <c r="BJ14" s="136"/>
      <c r="BK14" s="137"/>
      <c r="BL14" s="148"/>
      <c r="BM14" s="135"/>
      <c r="BN14" s="148"/>
      <c r="BO14" s="136"/>
      <c r="BP14" s="149"/>
      <c r="BQ14" s="146"/>
      <c r="BR14" s="146"/>
      <c r="BS14" s="146"/>
      <c r="BT14" s="150"/>
      <c r="BU14" s="13"/>
      <c r="BV14" s="144"/>
      <c r="BW14" s="144"/>
      <c r="BX14" s="144"/>
      <c r="BY14" s="145"/>
    </row>
    <row r="15" spans="1:77" s="127" customFormat="1" ht="15" customHeight="1">
      <c r="A15" s="291" t="s">
        <v>8</v>
      </c>
      <c r="B15" s="128">
        <v>691</v>
      </c>
      <c r="C15" s="230">
        <f t="shared" si="2"/>
        <v>18184</v>
      </c>
      <c r="D15" s="231">
        <f t="shared" si="3"/>
        <v>13105</v>
      </c>
      <c r="E15" s="232">
        <f t="shared" si="5"/>
        <v>72.06885173779146</v>
      </c>
      <c r="F15" s="231">
        <f t="shared" si="4"/>
        <v>32868</v>
      </c>
      <c r="G15" s="233">
        <f t="shared" si="6"/>
        <v>25.080503624570774</v>
      </c>
      <c r="H15" s="234">
        <v>10548</v>
      </c>
      <c r="I15" s="235">
        <v>10317</v>
      </c>
      <c r="J15" s="236">
        <f t="shared" si="7"/>
        <v>97.81001137656428</v>
      </c>
      <c r="K15" s="130">
        <v>27749</v>
      </c>
      <c r="L15" s="237">
        <f t="shared" si="8"/>
        <v>26.89638460792866</v>
      </c>
      <c r="M15" s="25"/>
      <c r="N15" s="132"/>
      <c r="O15" s="236"/>
      <c r="P15" s="132"/>
      <c r="Q15" s="233"/>
      <c r="R15" s="10"/>
      <c r="S15" s="238"/>
      <c r="T15" s="239"/>
      <c r="U15" s="238"/>
      <c r="V15" s="289"/>
      <c r="W15" s="285">
        <v>403</v>
      </c>
      <c r="X15" s="9">
        <v>100</v>
      </c>
      <c r="Y15" s="236">
        <f>X15/W15*100</f>
        <v>24.81389578163772</v>
      </c>
      <c r="Z15" s="11">
        <v>55</v>
      </c>
      <c r="AA15" s="233">
        <f>Z15/X15*10</f>
        <v>5.5</v>
      </c>
      <c r="AB15" s="240">
        <v>46</v>
      </c>
      <c r="AC15" s="238">
        <v>46</v>
      </c>
      <c r="AD15" s="255">
        <f>AC15/AB15*100</f>
        <v>100</v>
      </c>
      <c r="AE15" s="238">
        <v>85</v>
      </c>
      <c r="AF15" s="256">
        <f>AE15/AC15*10</f>
        <v>18.47826086956522</v>
      </c>
      <c r="AG15" s="240">
        <v>5650</v>
      </c>
      <c r="AH15" s="12">
        <v>2642</v>
      </c>
      <c r="AI15" s="243">
        <f>AH15/AG15*100</f>
        <v>46.76106194690266</v>
      </c>
      <c r="AJ15" s="12">
        <v>4979</v>
      </c>
      <c r="AK15" s="244">
        <f>AJ15/AH15*10</f>
        <v>18.84557153671461</v>
      </c>
      <c r="AL15" s="240">
        <v>787</v>
      </c>
      <c r="AM15" s="238"/>
      <c r="AN15" s="416"/>
      <c r="AO15" s="238"/>
      <c r="AP15" s="417"/>
      <c r="AQ15" s="134">
        <v>60</v>
      </c>
      <c r="AR15" s="148"/>
      <c r="AS15" s="148"/>
      <c r="AT15" s="148"/>
      <c r="AU15" s="147"/>
      <c r="AV15" s="137">
        <v>290</v>
      </c>
      <c r="AW15" s="148"/>
      <c r="AX15" s="135"/>
      <c r="AY15" s="148"/>
      <c r="AZ15" s="136"/>
      <c r="BA15" s="133"/>
      <c r="BB15" s="138"/>
      <c r="BC15" s="129"/>
      <c r="BD15" s="138"/>
      <c r="BE15" s="131"/>
      <c r="BF15" s="139"/>
      <c r="BG15" s="146"/>
      <c r="BH15" s="140"/>
      <c r="BI15" s="146"/>
      <c r="BJ15" s="136"/>
      <c r="BK15" s="137">
        <v>400</v>
      </c>
      <c r="BL15" s="148"/>
      <c r="BM15" s="135"/>
      <c r="BN15" s="148"/>
      <c r="BO15" s="136"/>
      <c r="BP15" s="149"/>
      <c r="BQ15" s="146"/>
      <c r="BR15" s="146"/>
      <c r="BS15" s="146"/>
      <c r="BT15" s="150"/>
      <c r="BU15" s="13"/>
      <c r="BV15" s="144"/>
      <c r="BW15" s="144"/>
      <c r="BX15" s="144"/>
      <c r="BY15" s="145"/>
    </row>
    <row r="16" spans="1:77" s="127" customFormat="1" ht="17.25" customHeight="1">
      <c r="A16" s="291" t="s">
        <v>9</v>
      </c>
      <c r="B16" s="128">
        <v>370</v>
      </c>
      <c r="C16" s="230">
        <f t="shared" si="2"/>
        <v>11713</v>
      </c>
      <c r="D16" s="231">
        <f t="shared" si="3"/>
        <v>6066</v>
      </c>
      <c r="E16" s="232">
        <f t="shared" si="5"/>
        <v>51.78861094510373</v>
      </c>
      <c r="F16" s="231">
        <f t="shared" si="4"/>
        <v>9694</v>
      </c>
      <c r="G16" s="233">
        <f t="shared" si="6"/>
        <v>15.980877019452686</v>
      </c>
      <c r="H16" s="234">
        <v>6834</v>
      </c>
      <c r="I16" s="235">
        <v>5996</v>
      </c>
      <c r="J16" s="236">
        <f t="shared" si="7"/>
        <v>87.73778167983612</v>
      </c>
      <c r="K16" s="130">
        <v>9594</v>
      </c>
      <c r="L16" s="237">
        <f>K16/I16*10</f>
        <v>16.000667111407605</v>
      </c>
      <c r="M16" s="25">
        <v>410</v>
      </c>
      <c r="N16" s="132">
        <v>50</v>
      </c>
      <c r="O16" s="236">
        <f t="shared" si="0"/>
        <v>12.195121951219512</v>
      </c>
      <c r="P16" s="132">
        <v>90</v>
      </c>
      <c r="Q16" s="233">
        <f t="shared" si="1"/>
        <v>18</v>
      </c>
      <c r="R16" s="10"/>
      <c r="S16" s="238"/>
      <c r="T16" s="239"/>
      <c r="U16" s="238"/>
      <c r="V16" s="289"/>
      <c r="W16" s="285">
        <v>513</v>
      </c>
      <c r="X16" s="9">
        <v>20</v>
      </c>
      <c r="Y16" s="236">
        <f>X16/W16*100</f>
        <v>3.898635477582846</v>
      </c>
      <c r="Z16" s="11">
        <v>10</v>
      </c>
      <c r="AA16" s="233">
        <f>Z16/X16*10</f>
        <v>5</v>
      </c>
      <c r="AB16" s="240">
        <v>325</v>
      </c>
      <c r="AC16" s="238"/>
      <c r="AD16" s="255"/>
      <c r="AE16" s="238"/>
      <c r="AF16" s="256"/>
      <c r="AG16" s="240">
        <v>910</v>
      </c>
      <c r="AH16" s="12"/>
      <c r="AI16" s="243"/>
      <c r="AJ16" s="12"/>
      <c r="AK16" s="244"/>
      <c r="AL16" s="240">
        <v>1709</v>
      </c>
      <c r="AM16" s="238"/>
      <c r="AN16" s="416"/>
      <c r="AO16" s="238"/>
      <c r="AP16" s="417"/>
      <c r="AQ16" s="134"/>
      <c r="AR16" s="148"/>
      <c r="AS16" s="148"/>
      <c r="AT16" s="148"/>
      <c r="AU16" s="147"/>
      <c r="AV16" s="137">
        <v>200</v>
      </c>
      <c r="AW16" s="148"/>
      <c r="AX16" s="135"/>
      <c r="AY16" s="148"/>
      <c r="AZ16" s="136"/>
      <c r="BA16" s="133"/>
      <c r="BB16" s="138"/>
      <c r="BC16" s="129"/>
      <c r="BD16" s="138"/>
      <c r="BE16" s="131"/>
      <c r="BF16" s="139"/>
      <c r="BG16" s="146"/>
      <c r="BH16" s="140"/>
      <c r="BI16" s="146"/>
      <c r="BJ16" s="136"/>
      <c r="BK16" s="137">
        <v>607</v>
      </c>
      <c r="BL16" s="148"/>
      <c r="BM16" s="135"/>
      <c r="BN16" s="148"/>
      <c r="BO16" s="136"/>
      <c r="BP16" s="149">
        <v>50</v>
      </c>
      <c r="BQ16" s="146"/>
      <c r="BR16" s="146"/>
      <c r="BS16" s="146"/>
      <c r="BT16" s="150"/>
      <c r="BU16" s="13">
        <v>155</v>
      </c>
      <c r="BV16" s="144"/>
      <c r="BW16" s="144"/>
      <c r="BX16" s="144"/>
      <c r="BY16" s="145"/>
    </row>
    <row r="17" spans="1:77" s="127" customFormat="1" ht="16.5" customHeight="1">
      <c r="A17" s="291" t="s">
        <v>20</v>
      </c>
      <c r="B17" s="128">
        <v>688</v>
      </c>
      <c r="C17" s="230">
        <f t="shared" si="2"/>
        <v>27429</v>
      </c>
      <c r="D17" s="231">
        <f t="shared" si="3"/>
        <v>12466</v>
      </c>
      <c r="E17" s="232">
        <f t="shared" si="5"/>
        <v>45.44824820445514</v>
      </c>
      <c r="F17" s="231">
        <f t="shared" si="4"/>
        <v>29165</v>
      </c>
      <c r="G17" s="233">
        <f t="shared" si="6"/>
        <v>23.395636130274347</v>
      </c>
      <c r="H17" s="234">
        <v>14315</v>
      </c>
      <c r="I17" s="235">
        <v>11075</v>
      </c>
      <c r="J17" s="236">
        <f t="shared" si="7"/>
        <v>77.36639888229129</v>
      </c>
      <c r="K17" s="130">
        <v>27071</v>
      </c>
      <c r="L17" s="237">
        <f t="shared" si="8"/>
        <v>24.44334085778781</v>
      </c>
      <c r="M17" s="25">
        <v>270</v>
      </c>
      <c r="N17" s="132">
        <v>240</v>
      </c>
      <c r="O17" s="236">
        <f t="shared" si="0"/>
        <v>88.88888888888889</v>
      </c>
      <c r="P17" s="132">
        <v>279</v>
      </c>
      <c r="Q17" s="233">
        <f t="shared" si="1"/>
        <v>11.625</v>
      </c>
      <c r="R17" s="10"/>
      <c r="S17" s="238"/>
      <c r="T17" s="239"/>
      <c r="U17" s="238"/>
      <c r="V17" s="289"/>
      <c r="W17" s="285">
        <v>294</v>
      </c>
      <c r="X17" s="9"/>
      <c r="Y17" s="236"/>
      <c r="Z17" s="11"/>
      <c r="AA17" s="233"/>
      <c r="AB17" s="240">
        <v>640</v>
      </c>
      <c r="AC17" s="238"/>
      <c r="AD17" s="255"/>
      <c r="AE17" s="238"/>
      <c r="AF17" s="256"/>
      <c r="AG17" s="240">
        <v>9640</v>
      </c>
      <c r="AH17" s="12">
        <v>1131</v>
      </c>
      <c r="AI17" s="243">
        <f>AH17/AG17*100</f>
        <v>11.732365145228215</v>
      </c>
      <c r="AJ17" s="12">
        <v>1799</v>
      </c>
      <c r="AK17" s="244">
        <f>AJ17/AH17*10</f>
        <v>15.906277630415563</v>
      </c>
      <c r="AL17" s="240">
        <v>2082</v>
      </c>
      <c r="AM17" s="238">
        <v>20</v>
      </c>
      <c r="AN17" s="416">
        <f>AM17/AL17*100</f>
        <v>0.9606147934678195</v>
      </c>
      <c r="AO17" s="238">
        <v>16</v>
      </c>
      <c r="AP17" s="417">
        <f>AO17/AM17*10</f>
        <v>8</v>
      </c>
      <c r="AQ17" s="134"/>
      <c r="AR17" s="148"/>
      <c r="AS17" s="148"/>
      <c r="AT17" s="148"/>
      <c r="AU17" s="147"/>
      <c r="AV17" s="137"/>
      <c r="AW17" s="148"/>
      <c r="AX17" s="135"/>
      <c r="AY17" s="148"/>
      <c r="AZ17" s="136"/>
      <c r="BA17" s="133">
        <v>188</v>
      </c>
      <c r="BB17" s="138"/>
      <c r="BC17" s="129"/>
      <c r="BD17" s="138"/>
      <c r="BE17" s="131"/>
      <c r="BF17" s="139"/>
      <c r="BG17" s="146"/>
      <c r="BH17" s="140"/>
      <c r="BI17" s="146"/>
      <c r="BJ17" s="136"/>
      <c r="BK17" s="137"/>
      <c r="BL17" s="148"/>
      <c r="BM17" s="135"/>
      <c r="BN17" s="148"/>
      <c r="BO17" s="136"/>
      <c r="BP17" s="149"/>
      <c r="BQ17" s="146"/>
      <c r="BR17" s="146"/>
      <c r="BS17" s="146"/>
      <c r="BT17" s="150"/>
      <c r="BU17" s="13">
        <v>0</v>
      </c>
      <c r="BV17" s="144"/>
      <c r="BW17" s="144"/>
      <c r="BX17" s="144"/>
      <c r="BY17" s="145"/>
    </row>
    <row r="18" spans="1:77" s="127" customFormat="1" ht="15.75" customHeight="1">
      <c r="A18" s="291" t="s">
        <v>10</v>
      </c>
      <c r="B18" s="128">
        <v>317</v>
      </c>
      <c r="C18" s="230">
        <f t="shared" si="2"/>
        <v>15940</v>
      </c>
      <c r="D18" s="231">
        <f t="shared" si="3"/>
        <v>5879</v>
      </c>
      <c r="E18" s="232">
        <f t="shared" si="5"/>
        <v>36.88205771643664</v>
      </c>
      <c r="F18" s="231">
        <f t="shared" si="4"/>
        <v>9972</v>
      </c>
      <c r="G18" s="233">
        <f t="shared" si="6"/>
        <v>16.962068378976017</v>
      </c>
      <c r="H18" s="234">
        <v>5459</v>
      </c>
      <c r="I18" s="235">
        <v>5341</v>
      </c>
      <c r="J18" s="236">
        <f t="shared" si="7"/>
        <v>97.8384319472431</v>
      </c>
      <c r="K18" s="130">
        <v>9344</v>
      </c>
      <c r="L18" s="237">
        <f t="shared" si="8"/>
        <v>17.49485115146976</v>
      </c>
      <c r="M18" s="25"/>
      <c r="N18" s="132"/>
      <c r="O18" s="236"/>
      <c r="P18" s="132"/>
      <c r="Q18" s="233"/>
      <c r="R18" s="10"/>
      <c r="S18" s="238"/>
      <c r="T18" s="239"/>
      <c r="U18" s="238"/>
      <c r="V18" s="289"/>
      <c r="W18" s="285">
        <v>426</v>
      </c>
      <c r="X18" s="9"/>
      <c r="Y18" s="236"/>
      <c r="Z18" s="11"/>
      <c r="AA18" s="233"/>
      <c r="AB18" s="240">
        <v>3924</v>
      </c>
      <c r="AC18" s="238"/>
      <c r="AD18" s="255"/>
      <c r="AE18" s="238"/>
      <c r="AF18" s="256"/>
      <c r="AG18" s="240">
        <v>4790</v>
      </c>
      <c r="AH18" s="12">
        <v>538</v>
      </c>
      <c r="AI18" s="243">
        <f>AH18/AG18*100</f>
        <v>11.231732776617955</v>
      </c>
      <c r="AJ18" s="12">
        <v>628</v>
      </c>
      <c r="AK18" s="244">
        <f>AJ18/AH18*10</f>
        <v>11.672862453531598</v>
      </c>
      <c r="AL18" s="240">
        <v>784</v>
      </c>
      <c r="AM18" s="238"/>
      <c r="AN18" s="416"/>
      <c r="AO18" s="238"/>
      <c r="AP18" s="417"/>
      <c r="AQ18" s="134"/>
      <c r="AR18" s="148"/>
      <c r="AS18" s="148"/>
      <c r="AT18" s="148"/>
      <c r="AU18" s="147"/>
      <c r="AV18" s="137"/>
      <c r="AW18" s="148"/>
      <c r="AX18" s="135"/>
      <c r="AY18" s="148"/>
      <c r="AZ18" s="136"/>
      <c r="BA18" s="133">
        <v>545</v>
      </c>
      <c r="BB18" s="138"/>
      <c r="BC18" s="129"/>
      <c r="BD18" s="138"/>
      <c r="BE18" s="131"/>
      <c r="BF18" s="139"/>
      <c r="BG18" s="146"/>
      <c r="BH18" s="140"/>
      <c r="BI18" s="146"/>
      <c r="BJ18" s="136"/>
      <c r="BK18" s="137">
        <v>12</v>
      </c>
      <c r="BL18" s="148"/>
      <c r="BM18" s="135"/>
      <c r="BN18" s="148"/>
      <c r="BO18" s="136"/>
      <c r="BP18" s="149"/>
      <c r="BQ18" s="146"/>
      <c r="BR18" s="146"/>
      <c r="BS18" s="146"/>
      <c r="BT18" s="150"/>
      <c r="BU18" s="13">
        <v>0</v>
      </c>
      <c r="BV18" s="144"/>
      <c r="BW18" s="144"/>
      <c r="BX18" s="144"/>
      <c r="BY18" s="145"/>
    </row>
    <row r="19" spans="1:77" s="127" customFormat="1" ht="16.5" customHeight="1">
      <c r="A19" s="291" t="s">
        <v>11</v>
      </c>
      <c r="B19" s="128">
        <v>466</v>
      </c>
      <c r="C19" s="230">
        <f t="shared" si="2"/>
        <v>18457</v>
      </c>
      <c r="D19" s="231">
        <f t="shared" si="3"/>
        <v>5023</v>
      </c>
      <c r="E19" s="232">
        <f aca="true" t="shared" si="9" ref="E19:E25">D19/C19*100</f>
        <v>27.2146069242022</v>
      </c>
      <c r="F19" s="231">
        <f t="shared" si="4"/>
        <v>5777</v>
      </c>
      <c r="G19" s="233">
        <f aca="true" t="shared" si="10" ref="G19:G25">F19/D19*10</f>
        <v>11.50109496316942</v>
      </c>
      <c r="H19" s="234">
        <v>5769</v>
      </c>
      <c r="I19" s="235">
        <v>4313</v>
      </c>
      <c r="J19" s="236">
        <f aca="true" t="shared" si="11" ref="J19:J26">I19/H19*100</f>
        <v>74.76165713295198</v>
      </c>
      <c r="K19" s="130">
        <v>5212</v>
      </c>
      <c r="L19" s="237">
        <f aca="true" t="shared" si="12" ref="L19:L26">K19/I19*10</f>
        <v>12.084396012056573</v>
      </c>
      <c r="M19" s="25">
        <v>751</v>
      </c>
      <c r="N19" s="132">
        <v>130</v>
      </c>
      <c r="O19" s="236">
        <f>N19/M19*100</f>
        <v>17.310252996005325</v>
      </c>
      <c r="P19" s="132">
        <v>120</v>
      </c>
      <c r="Q19" s="233">
        <f>P19/N19*10</f>
        <v>9.230769230769232</v>
      </c>
      <c r="R19" s="10">
        <v>541</v>
      </c>
      <c r="S19" s="238">
        <v>120</v>
      </c>
      <c r="T19" s="239">
        <f>S19/R19*10</f>
        <v>2.2181146025878005</v>
      </c>
      <c r="U19" s="238">
        <v>192</v>
      </c>
      <c r="V19" s="289">
        <f>U19/S19*10</f>
        <v>16</v>
      </c>
      <c r="W19" s="285"/>
      <c r="X19" s="9"/>
      <c r="Y19" s="236"/>
      <c r="Z19" s="11"/>
      <c r="AA19" s="233"/>
      <c r="AB19" s="240">
        <v>3336</v>
      </c>
      <c r="AC19" s="238"/>
      <c r="AD19" s="255"/>
      <c r="AE19" s="238"/>
      <c r="AF19" s="256"/>
      <c r="AG19" s="240">
        <v>4921</v>
      </c>
      <c r="AH19" s="12">
        <v>460</v>
      </c>
      <c r="AI19" s="243">
        <f>AH19/AG19*100</f>
        <v>9.347693558219875</v>
      </c>
      <c r="AJ19" s="12">
        <v>253</v>
      </c>
      <c r="AK19" s="244">
        <f>AJ19/AH19*10</f>
        <v>5.5</v>
      </c>
      <c r="AL19" s="240">
        <v>2449</v>
      </c>
      <c r="AM19" s="238"/>
      <c r="AN19" s="416"/>
      <c r="AO19" s="238"/>
      <c r="AP19" s="417"/>
      <c r="AQ19" s="134"/>
      <c r="AR19" s="148"/>
      <c r="AS19" s="148"/>
      <c r="AT19" s="148"/>
      <c r="AU19" s="147"/>
      <c r="AV19" s="137">
        <v>480</v>
      </c>
      <c r="AW19" s="148"/>
      <c r="AX19" s="135"/>
      <c r="AY19" s="148"/>
      <c r="AZ19" s="136"/>
      <c r="BA19" s="133">
        <v>210</v>
      </c>
      <c r="BB19" s="138"/>
      <c r="BC19" s="129"/>
      <c r="BD19" s="138"/>
      <c r="BE19" s="131"/>
      <c r="BF19" s="139"/>
      <c r="BG19" s="146"/>
      <c r="BH19" s="140"/>
      <c r="BI19" s="146"/>
      <c r="BJ19" s="136"/>
      <c r="BK19" s="137"/>
      <c r="BL19" s="148"/>
      <c r="BM19" s="135"/>
      <c r="BN19" s="148"/>
      <c r="BO19" s="136"/>
      <c r="BP19" s="149"/>
      <c r="BQ19" s="146"/>
      <c r="BR19" s="146"/>
      <c r="BS19" s="146"/>
      <c r="BT19" s="150"/>
      <c r="BU19" s="13">
        <v>0</v>
      </c>
      <c r="BV19" s="144"/>
      <c r="BW19" s="144"/>
      <c r="BX19" s="144"/>
      <c r="BY19" s="145"/>
    </row>
    <row r="20" spans="1:77" s="127" customFormat="1" ht="15.75" customHeight="1">
      <c r="A20" s="291" t="s">
        <v>21</v>
      </c>
      <c r="B20" s="128">
        <v>1037</v>
      </c>
      <c r="C20" s="230">
        <f t="shared" si="2"/>
        <v>28179</v>
      </c>
      <c r="D20" s="231">
        <f t="shared" si="3"/>
        <v>14189</v>
      </c>
      <c r="E20" s="232">
        <f t="shared" si="9"/>
        <v>50.353099826111645</v>
      </c>
      <c r="F20" s="231">
        <f t="shared" si="4"/>
        <v>38131</v>
      </c>
      <c r="G20" s="233">
        <f t="shared" si="10"/>
        <v>26.87363450560293</v>
      </c>
      <c r="H20" s="234">
        <v>15456</v>
      </c>
      <c r="I20" s="235">
        <v>13405</v>
      </c>
      <c r="J20" s="236">
        <f t="shared" si="11"/>
        <v>86.73007246376811</v>
      </c>
      <c r="K20" s="130">
        <v>36575</v>
      </c>
      <c r="L20" s="237">
        <f t="shared" si="12"/>
        <v>27.284595300261095</v>
      </c>
      <c r="M20" s="25">
        <v>492</v>
      </c>
      <c r="N20" s="132">
        <v>470</v>
      </c>
      <c r="O20" s="236">
        <f>N20/M20*100</f>
        <v>95.52845528455285</v>
      </c>
      <c r="P20" s="132">
        <v>698</v>
      </c>
      <c r="Q20" s="233">
        <f>P20/N20*10</f>
        <v>14.851063829787234</v>
      </c>
      <c r="R20" s="10">
        <v>180</v>
      </c>
      <c r="S20" s="238"/>
      <c r="T20" s="239"/>
      <c r="U20" s="238"/>
      <c r="V20" s="289"/>
      <c r="W20" s="285">
        <v>498</v>
      </c>
      <c r="X20" s="9">
        <v>40</v>
      </c>
      <c r="Y20" s="236">
        <f>X20/W20*100</f>
        <v>8.032128514056225</v>
      </c>
      <c r="Z20" s="130">
        <v>43</v>
      </c>
      <c r="AA20" s="233">
        <f>Z20/X20*10</f>
        <v>10.75</v>
      </c>
      <c r="AB20" s="240">
        <v>1886</v>
      </c>
      <c r="AC20" s="241"/>
      <c r="AD20" s="255"/>
      <c r="AE20" s="241"/>
      <c r="AF20" s="256"/>
      <c r="AG20" s="240">
        <v>6084</v>
      </c>
      <c r="AH20" s="242">
        <v>274</v>
      </c>
      <c r="AI20" s="243">
        <f>AH20/AG20*100</f>
        <v>4.503616042077581</v>
      </c>
      <c r="AJ20" s="242">
        <v>815</v>
      </c>
      <c r="AK20" s="244">
        <f>AJ20/AH20*10</f>
        <v>29.744525547445257</v>
      </c>
      <c r="AL20" s="240">
        <v>1470</v>
      </c>
      <c r="AM20" s="241"/>
      <c r="AN20" s="416"/>
      <c r="AO20" s="241"/>
      <c r="AP20" s="417"/>
      <c r="AQ20" s="134">
        <v>263</v>
      </c>
      <c r="AR20" s="135"/>
      <c r="AS20" s="148"/>
      <c r="AT20" s="135"/>
      <c r="AU20" s="147"/>
      <c r="AV20" s="137">
        <v>470</v>
      </c>
      <c r="AW20" s="135"/>
      <c r="AX20" s="135"/>
      <c r="AY20" s="135"/>
      <c r="AZ20" s="136"/>
      <c r="BA20" s="133">
        <v>835</v>
      </c>
      <c r="BB20" s="138"/>
      <c r="BC20" s="129"/>
      <c r="BD20" s="138"/>
      <c r="BE20" s="131"/>
      <c r="BF20" s="139">
        <v>394</v>
      </c>
      <c r="BG20" s="140"/>
      <c r="BH20" s="140"/>
      <c r="BI20" s="140"/>
      <c r="BJ20" s="136"/>
      <c r="BK20" s="137"/>
      <c r="BL20" s="135"/>
      <c r="BM20" s="135"/>
      <c r="BN20" s="135"/>
      <c r="BO20" s="136"/>
      <c r="BP20" s="141"/>
      <c r="BQ20" s="140"/>
      <c r="BR20" s="140"/>
      <c r="BS20" s="140"/>
      <c r="BT20" s="142"/>
      <c r="BU20" s="143">
        <v>151</v>
      </c>
      <c r="BV20" s="144"/>
      <c r="BW20" s="144"/>
      <c r="BX20" s="144"/>
      <c r="BY20" s="145"/>
    </row>
    <row r="21" spans="1:77" s="127" customFormat="1" ht="16.5" customHeight="1">
      <c r="A21" s="291" t="s">
        <v>22</v>
      </c>
      <c r="B21" s="128">
        <v>668</v>
      </c>
      <c r="C21" s="230">
        <f t="shared" si="2"/>
        <v>38343</v>
      </c>
      <c r="D21" s="231">
        <f t="shared" si="3"/>
        <v>14352</v>
      </c>
      <c r="E21" s="232">
        <f t="shared" si="9"/>
        <v>37.430560988968</v>
      </c>
      <c r="F21" s="231">
        <f t="shared" si="4"/>
        <v>34130</v>
      </c>
      <c r="G21" s="233">
        <f t="shared" si="10"/>
        <v>23.780657748049055</v>
      </c>
      <c r="H21" s="234">
        <v>15130</v>
      </c>
      <c r="I21" s="235">
        <v>14352</v>
      </c>
      <c r="J21" s="236">
        <f t="shared" si="11"/>
        <v>94.85789821546597</v>
      </c>
      <c r="K21" s="130">
        <v>34130</v>
      </c>
      <c r="L21" s="237">
        <f t="shared" si="12"/>
        <v>23.780657748049055</v>
      </c>
      <c r="M21" s="25"/>
      <c r="N21" s="132"/>
      <c r="O21" s="236"/>
      <c r="P21" s="132"/>
      <c r="Q21" s="233"/>
      <c r="R21" s="10"/>
      <c r="S21" s="238"/>
      <c r="T21" s="239"/>
      <c r="U21" s="238"/>
      <c r="V21" s="289"/>
      <c r="W21" s="285">
        <v>576</v>
      </c>
      <c r="X21" s="9"/>
      <c r="Y21" s="236"/>
      <c r="Z21" s="130"/>
      <c r="AA21" s="233"/>
      <c r="AB21" s="240">
        <v>13655</v>
      </c>
      <c r="AC21" s="241"/>
      <c r="AD21" s="255"/>
      <c r="AE21" s="241"/>
      <c r="AF21" s="256"/>
      <c r="AG21" s="240">
        <v>7667</v>
      </c>
      <c r="AH21" s="242"/>
      <c r="AI21" s="243"/>
      <c r="AJ21" s="242"/>
      <c r="AK21" s="244"/>
      <c r="AL21" s="240">
        <v>1160</v>
      </c>
      <c r="AM21" s="241"/>
      <c r="AN21" s="416"/>
      <c r="AO21" s="241"/>
      <c r="AP21" s="417"/>
      <c r="AQ21" s="134">
        <v>155</v>
      </c>
      <c r="AR21" s="135"/>
      <c r="AS21" s="148"/>
      <c r="AT21" s="135"/>
      <c r="AU21" s="147"/>
      <c r="AV21" s="137"/>
      <c r="AW21" s="135"/>
      <c r="AX21" s="135"/>
      <c r="AY21" s="135"/>
      <c r="AZ21" s="136"/>
      <c r="BA21" s="133"/>
      <c r="BB21" s="138"/>
      <c r="BC21" s="129"/>
      <c r="BD21" s="138"/>
      <c r="BE21" s="131"/>
      <c r="BF21" s="139"/>
      <c r="BG21" s="140"/>
      <c r="BH21" s="140"/>
      <c r="BI21" s="140"/>
      <c r="BJ21" s="136"/>
      <c r="BK21" s="137"/>
      <c r="BL21" s="135"/>
      <c r="BM21" s="135"/>
      <c r="BN21" s="135"/>
      <c r="BO21" s="136"/>
      <c r="BP21" s="141"/>
      <c r="BQ21" s="140"/>
      <c r="BR21" s="140"/>
      <c r="BS21" s="140"/>
      <c r="BT21" s="142"/>
      <c r="BU21" s="143"/>
      <c r="BV21" s="144"/>
      <c r="BW21" s="144"/>
      <c r="BX21" s="144"/>
      <c r="BY21" s="145"/>
    </row>
    <row r="22" spans="1:77" s="127" customFormat="1" ht="15.75" customHeight="1">
      <c r="A22" s="291" t="s">
        <v>12</v>
      </c>
      <c r="B22" s="128">
        <v>263</v>
      </c>
      <c r="C22" s="230">
        <f t="shared" si="2"/>
        <v>18636</v>
      </c>
      <c r="D22" s="231">
        <f t="shared" si="3"/>
        <v>4132</v>
      </c>
      <c r="E22" s="232">
        <f t="shared" si="9"/>
        <v>22.172139944194033</v>
      </c>
      <c r="F22" s="231">
        <f t="shared" si="4"/>
        <v>6500</v>
      </c>
      <c r="G22" s="233">
        <f t="shared" si="10"/>
        <v>15.730880929332043</v>
      </c>
      <c r="H22" s="234">
        <v>8154</v>
      </c>
      <c r="I22" s="235">
        <v>3532</v>
      </c>
      <c r="J22" s="236">
        <f t="shared" si="11"/>
        <v>43.31616384596517</v>
      </c>
      <c r="K22" s="130">
        <v>5642</v>
      </c>
      <c r="L22" s="237">
        <f t="shared" si="12"/>
        <v>15.973952434881086</v>
      </c>
      <c r="M22" s="25">
        <v>847</v>
      </c>
      <c r="N22" s="132">
        <v>600</v>
      </c>
      <c r="O22" s="236">
        <f>N22/M22*100</f>
        <v>70.83825265643448</v>
      </c>
      <c r="P22" s="132">
        <v>858</v>
      </c>
      <c r="Q22" s="233">
        <f>P22/N22*10</f>
        <v>14.299999999999999</v>
      </c>
      <c r="R22" s="10"/>
      <c r="S22" s="238"/>
      <c r="T22" s="239"/>
      <c r="U22" s="238"/>
      <c r="V22" s="289"/>
      <c r="W22" s="285">
        <v>1715</v>
      </c>
      <c r="X22" s="9"/>
      <c r="Y22" s="236"/>
      <c r="Z22" s="130"/>
      <c r="AA22" s="233"/>
      <c r="AB22" s="240">
        <v>4693</v>
      </c>
      <c r="AC22" s="241"/>
      <c r="AD22" s="255"/>
      <c r="AE22" s="241"/>
      <c r="AF22" s="256"/>
      <c r="AG22" s="240">
        <v>1560</v>
      </c>
      <c r="AH22" s="242"/>
      <c r="AI22" s="243"/>
      <c r="AJ22" s="242"/>
      <c r="AK22" s="244"/>
      <c r="AL22" s="240">
        <v>1456</v>
      </c>
      <c r="AM22" s="241"/>
      <c r="AN22" s="416"/>
      <c r="AO22" s="241"/>
      <c r="AP22" s="417"/>
      <c r="AQ22" s="134"/>
      <c r="AR22" s="135"/>
      <c r="AS22" s="148"/>
      <c r="AT22" s="135"/>
      <c r="AU22" s="147"/>
      <c r="AV22" s="137"/>
      <c r="AW22" s="135"/>
      <c r="AX22" s="135"/>
      <c r="AY22" s="135"/>
      <c r="AZ22" s="136"/>
      <c r="BA22" s="133">
        <v>60</v>
      </c>
      <c r="BB22" s="138"/>
      <c r="BC22" s="129"/>
      <c r="BD22" s="138"/>
      <c r="BE22" s="131"/>
      <c r="BF22" s="139">
        <v>151</v>
      </c>
      <c r="BG22" s="140"/>
      <c r="BH22" s="140"/>
      <c r="BI22" s="140"/>
      <c r="BJ22" s="136"/>
      <c r="BK22" s="137"/>
      <c r="BL22" s="135"/>
      <c r="BM22" s="135"/>
      <c r="BN22" s="135"/>
      <c r="BO22" s="136"/>
      <c r="BP22" s="141"/>
      <c r="BQ22" s="140"/>
      <c r="BR22" s="140"/>
      <c r="BS22" s="140"/>
      <c r="BT22" s="142"/>
      <c r="BU22" s="143"/>
      <c r="BV22" s="144"/>
      <c r="BW22" s="144"/>
      <c r="BX22" s="144"/>
      <c r="BY22" s="145"/>
    </row>
    <row r="23" spans="1:77" s="127" customFormat="1" ht="17.25" customHeight="1">
      <c r="A23" s="291" t="s">
        <v>13</v>
      </c>
      <c r="B23" s="128">
        <v>1466</v>
      </c>
      <c r="C23" s="230">
        <f t="shared" si="2"/>
        <v>44818</v>
      </c>
      <c r="D23" s="231">
        <f>I23+N23+S23+X23+AC23+AH23+AM23+AR23+AW23+BB23+BG23+BL23+BQ23+BV23</f>
        <v>18289</v>
      </c>
      <c r="E23" s="232">
        <f t="shared" si="9"/>
        <v>40.80726493819448</v>
      </c>
      <c r="F23" s="231">
        <f>K23+P23+U23+Z23+AE23+AJ23+AO23+AT23+AY23+BD23+BI23+BN23+BS23+BX23</f>
        <v>42007</v>
      </c>
      <c r="G23" s="233">
        <f t="shared" si="10"/>
        <v>22.96845098146427</v>
      </c>
      <c r="H23" s="234">
        <v>19491</v>
      </c>
      <c r="I23" s="235">
        <v>14483</v>
      </c>
      <c r="J23" s="236">
        <f t="shared" si="11"/>
        <v>74.3060899902519</v>
      </c>
      <c r="K23" s="130">
        <v>36878</v>
      </c>
      <c r="L23" s="237">
        <f t="shared" si="12"/>
        <v>25.462956569771457</v>
      </c>
      <c r="M23" s="25">
        <v>739</v>
      </c>
      <c r="N23" s="132">
        <v>487</v>
      </c>
      <c r="O23" s="236">
        <f>N23/M23*100</f>
        <v>65.8998646820027</v>
      </c>
      <c r="P23" s="132">
        <v>1157</v>
      </c>
      <c r="Q23" s="233">
        <f>P23/N23*10</f>
        <v>23.75770020533881</v>
      </c>
      <c r="R23" s="10"/>
      <c r="S23" s="238"/>
      <c r="T23" s="239"/>
      <c r="U23" s="238"/>
      <c r="V23" s="289"/>
      <c r="W23" s="285">
        <v>3255</v>
      </c>
      <c r="X23" s="14">
        <v>3040</v>
      </c>
      <c r="Y23" s="236">
        <f>X23/W23*100</f>
        <v>93.394777265745</v>
      </c>
      <c r="Z23" s="130">
        <v>3398</v>
      </c>
      <c r="AA23" s="233">
        <f>Z23/X23*10</f>
        <v>11.17763157894737</v>
      </c>
      <c r="AB23" s="240">
        <v>9030</v>
      </c>
      <c r="AC23" s="238"/>
      <c r="AD23" s="255"/>
      <c r="AE23" s="238"/>
      <c r="AF23" s="256"/>
      <c r="AG23" s="240">
        <v>8917</v>
      </c>
      <c r="AH23" s="12">
        <v>226</v>
      </c>
      <c r="AI23" s="243">
        <f>AH23/AG23*100</f>
        <v>2.534484692161041</v>
      </c>
      <c r="AJ23" s="12">
        <v>460</v>
      </c>
      <c r="AK23" s="244">
        <f>AJ23/AH23*10</f>
        <v>20.353982300884958</v>
      </c>
      <c r="AL23" s="240">
        <v>1512</v>
      </c>
      <c r="AM23" s="238">
        <v>53</v>
      </c>
      <c r="AN23" s="416">
        <f>AM23/AL23*100</f>
        <v>3.505291005291005</v>
      </c>
      <c r="AO23" s="238">
        <v>114</v>
      </c>
      <c r="AP23" s="417">
        <f>AO23/AM23*10</f>
        <v>21.50943396226415</v>
      </c>
      <c r="AQ23" s="134">
        <v>449</v>
      </c>
      <c r="AR23" s="148"/>
      <c r="AS23" s="148"/>
      <c r="AT23" s="148"/>
      <c r="AU23" s="147"/>
      <c r="AV23" s="137"/>
      <c r="AW23" s="148"/>
      <c r="AX23" s="135"/>
      <c r="AY23" s="148"/>
      <c r="AZ23" s="136"/>
      <c r="BA23" s="133">
        <v>724</v>
      </c>
      <c r="BB23" s="138"/>
      <c r="BC23" s="129"/>
      <c r="BD23" s="138"/>
      <c r="BE23" s="131"/>
      <c r="BF23" s="139">
        <v>631</v>
      </c>
      <c r="BG23" s="146"/>
      <c r="BH23" s="140"/>
      <c r="BI23" s="146"/>
      <c r="BJ23" s="136"/>
      <c r="BK23" s="137">
        <v>40</v>
      </c>
      <c r="BL23" s="148"/>
      <c r="BM23" s="135"/>
      <c r="BN23" s="148"/>
      <c r="BO23" s="136"/>
      <c r="BP23" s="149">
        <v>10</v>
      </c>
      <c r="BQ23" s="146"/>
      <c r="BR23" s="146"/>
      <c r="BS23" s="146"/>
      <c r="BT23" s="150"/>
      <c r="BU23" s="13">
        <v>20</v>
      </c>
      <c r="BV23" s="144"/>
      <c r="BW23" s="144"/>
      <c r="BX23" s="144"/>
      <c r="BY23" s="145"/>
    </row>
    <row r="24" spans="1:77" s="127" customFormat="1" ht="15" customHeight="1">
      <c r="A24" s="291" t="s">
        <v>23</v>
      </c>
      <c r="B24" s="128">
        <v>1321</v>
      </c>
      <c r="C24" s="230">
        <f t="shared" si="2"/>
        <v>57768</v>
      </c>
      <c r="D24" s="231">
        <f t="shared" si="3"/>
        <v>23963</v>
      </c>
      <c r="E24" s="232">
        <f t="shared" si="9"/>
        <v>41.481443013433044</v>
      </c>
      <c r="F24" s="231">
        <f t="shared" si="4"/>
        <v>60959</v>
      </c>
      <c r="G24" s="233">
        <f t="shared" si="10"/>
        <v>25.43880148562367</v>
      </c>
      <c r="H24" s="234">
        <v>16119</v>
      </c>
      <c r="I24" s="235">
        <v>15843</v>
      </c>
      <c r="J24" s="236">
        <f t="shared" si="11"/>
        <v>98.28773497115205</v>
      </c>
      <c r="K24" s="130">
        <v>44392</v>
      </c>
      <c r="L24" s="237">
        <f t="shared" si="12"/>
        <v>28.01994571735151</v>
      </c>
      <c r="M24" s="25"/>
      <c r="N24" s="132"/>
      <c r="O24" s="236"/>
      <c r="P24" s="132"/>
      <c r="Q24" s="233"/>
      <c r="R24" s="10"/>
      <c r="S24" s="238"/>
      <c r="T24" s="239"/>
      <c r="U24" s="238"/>
      <c r="V24" s="289"/>
      <c r="W24" s="285">
        <v>588</v>
      </c>
      <c r="X24" s="9">
        <v>202</v>
      </c>
      <c r="Y24" s="236">
        <f>X24/W24*100</f>
        <v>34.35374149659864</v>
      </c>
      <c r="Z24" s="130">
        <v>254</v>
      </c>
      <c r="AA24" s="233">
        <f>Z24/X24*10</f>
        <v>12.574257425742575</v>
      </c>
      <c r="AB24" s="240">
        <v>24957</v>
      </c>
      <c r="AC24" s="241">
        <v>1370</v>
      </c>
      <c r="AD24" s="255">
        <f>AC24/AB24*100</f>
        <v>5.489441839964739</v>
      </c>
      <c r="AE24" s="241">
        <v>2944</v>
      </c>
      <c r="AF24" s="256">
        <f>AE24/AC24*10</f>
        <v>21.489051094890513</v>
      </c>
      <c r="AG24" s="240">
        <v>13150</v>
      </c>
      <c r="AH24" s="242">
        <v>6548</v>
      </c>
      <c r="AI24" s="243">
        <f>AH24/AG24*100</f>
        <v>49.79467680608365</v>
      </c>
      <c r="AJ24" s="242">
        <v>13369</v>
      </c>
      <c r="AK24" s="244">
        <f>AJ24/AH24*10</f>
        <v>20.416921197312156</v>
      </c>
      <c r="AL24" s="240">
        <v>1247</v>
      </c>
      <c r="AM24" s="241"/>
      <c r="AN24" s="239"/>
      <c r="AO24" s="241"/>
      <c r="AP24" s="418"/>
      <c r="AQ24" s="134">
        <v>200</v>
      </c>
      <c r="AR24" s="135"/>
      <c r="AS24" s="148"/>
      <c r="AT24" s="135"/>
      <c r="AU24" s="147"/>
      <c r="AV24" s="137"/>
      <c r="AW24" s="135"/>
      <c r="AX24" s="135"/>
      <c r="AY24" s="135"/>
      <c r="AZ24" s="136"/>
      <c r="BA24" s="133">
        <v>306</v>
      </c>
      <c r="BB24" s="138"/>
      <c r="BC24" s="129"/>
      <c r="BD24" s="138"/>
      <c r="BE24" s="131"/>
      <c r="BF24" s="139"/>
      <c r="BG24" s="140"/>
      <c r="BH24" s="140"/>
      <c r="BI24" s="140"/>
      <c r="BJ24" s="136"/>
      <c r="BK24" s="137"/>
      <c r="BL24" s="135"/>
      <c r="BM24" s="135"/>
      <c r="BN24" s="135"/>
      <c r="BO24" s="136"/>
      <c r="BP24" s="141">
        <v>1201</v>
      </c>
      <c r="BQ24" s="140"/>
      <c r="BR24" s="140"/>
      <c r="BS24" s="140"/>
      <c r="BT24" s="142"/>
      <c r="BU24" s="143"/>
      <c r="BV24" s="144"/>
      <c r="BW24" s="144"/>
      <c r="BX24" s="144"/>
      <c r="BY24" s="145"/>
    </row>
    <row r="25" spans="1:77" s="127" customFormat="1" ht="15" customHeight="1" thickBot="1">
      <c r="A25" s="435" t="s">
        <v>14</v>
      </c>
      <c r="B25" s="151">
        <v>1702</v>
      </c>
      <c r="C25" s="230">
        <f t="shared" si="2"/>
        <v>52794</v>
      </c>
      <c r="D25" s="231">
        <f t="shared" si="3"/>
        <v>25718</v>
      </c>
      <c r="E25" s="245">
        <f t="shared" si="9"/>
        <v>48.713869000265184</v>
      </c>
      <c r="F25" s="231">
        <f t="shared" si="4"/>
        <v>74797</v>
      </c>
      <c r="G25" s="246">
        <f t="shared" si="10"/>
        <v>29.083521269150012</v>
      </c>
      <c r="H25" s="247">
        <v>26141</v>
      </c>
      <c r="I25" s="248">
        <v>19361</v>
      </c>
      <c r="J25" s="249">
        <f t="shared" si="11"/>
        <v>74.06373130331663</v>
      </c>
      <c r="K25" s="153">
        <v>57755</v>
      </c>
      <c r="L25" s="250">
        <f t="shared" si="12"/>
        <v>29.830587263054596</v>
      </c>
      <c r="M25" s="27">
        <v>1149</v>
      </c>
      <c r="N25" s="155">
        <v>412</v>
      </c>
      <c r="O25" s="249">
        <f>N25/M25*100</f>
        <v>35.85726718885988</v>
      </c>
      <c r="P25" s="155">
        <v>1156</v>
      </c>
      <c r="Q25" s="233">
        <f>P25/N25*10</f>
        <v>28.058252427184467</v>
      </c>
      <c r="R25" s="28">
        <v>39</v>
      </c>
      <c r="S25" s="251">
        <v>39</v>
      </c>
      <c r="T25" s="239">
        <f>S25/R25*10</f>
        <v>10</v>
      </c>
      <c r="U25" s="251">
        <v>110</v>
      </c>
      <c r="V25" s="289">
        <f>U25/S25*10</f>
        <v>28.205128205128208</v>
      </c>
      <c r="W25" s="286">
        <v>730</v>
      </c>
      <c r="X25" s="29">
        <v>85</v>
      </c>
      <c r="Y25" s="249">
        <f>X25/W25*100</f>
        <v>11.643835616438356</v>
      </c>
      <c r="Z25" s="153">
        <v>119</v>
      </c>
      <c r="AA25" s="246">
        <f>Z25/X25*10</f>
        <v>14</v>
      </c>
      <c r="AB25" s="253">
        <v>1657</v>
      </c>
      <c r="AC25" s="254">
        <v>6</v>
      </c>
      <c r="AD25" s="255">
        <f>AC25/AB25*100</f>
        <v>0.3621001810500905</v>
      </c>
      <c r="AE25" s="254">
        <v>15</v>
      </c>
      <c r="AF25" s="256">
        <f>AE25/AC25*10</f>
        <v>25</v>
      </c>
      <c r="AG25" s="253">
        <v>18922</v>
      </c>
      <c r="AH25" s="257">
        <v>5815</v>
      </c>
      <c r="AI25" s="243">
        <f>AH25/AG25*100</f>
        <v>30.731423739562413</v>
      </c>
      <c r="AJ25" s="248">
        <v>15642</v>
      </c>
      <c r="AK25" s="244">
        <f>AJ25/AH25*10</f>
        <v>26.8993981083405</v>
      </c>
      <c r="AL25" s="253">
        <v>1579</v>
      </c>
      <c r="AM25" s="254"/>
      <c r="AN25" s="252"/>
      <c r="AO25" s="254"/>
      <c r="AP25" s="419"/>
      <c r="AQ25" s="157">
        <v>1526</v>
      </c>
      <c r="AR25" s="158"/>
      <c r="AS25" s="159"/>
      <c r="AT25" s="158"/>
      <c r="AU25" s="160"/>
      <c r="AV25" s="161"/>
      <c r="AW25" s="158"/>
      <c r="AX25" s="158"/>
      <c r="AY25" s="158"/>
      <c r="AZ25" s="162"/>
      <c r="BA25" s="156">
        <v>751</v>
      </c>
      <c r="BB25" s="163"/>
      <c r="BC25" s="152"/>
      <c r="BD25" s="163"/>
      <c r="BE25" s="154"/>
      <c r="BF25" s="164">
        <v>300</v>
      </c>
      <c r="BG25" s="165"/>
      <c r="BH25" s="165"/>
      <c r="BI25" s="165"/>
      <c r="BJ25" s="162"/>
      <c r="BK25" s="161"/>
      <c r="BL25" s="158"/>
      <c r="BM25" s="158"/>
      <c r="BN25" s="158"/>
      <c r="BO25" s="162"/>
      <c r="BP25" s="166"/>
      <c r="BQ25" s="165"/>
      <c r="BR25" s="165"/>
      <c r="BS25" s="165"/>
      <c r="BT25" s="167"/>
      <c r="BU25" s="143"/>
      <c r="BV25" s="168"/>
      <c r="BW25" s="168"/>
      <c r="BX25" s="168"/>
      <c r="BY25" s="169"/>
    </row>
    <row r="26" spans="1:77" s="196" customFormat="1" ht="15" customHeight="1" thickBot="1">
      <c r="A26" s="170" t="s">
        <v>24</v>
      </c>
      <c r="B26" s="171">
        <f>SUM(B5:B25)</f>
        <v>16823</v>
      </c>
      <c r="C26" s="258">
        <f>SUM(C5:C25)</f>
        <v>603776</v>
      </c>
      <c r="D26" s="259">
        <f>SUM(D5:D25)</f>
        <v>261747</v>
      </c>
      <c r="E26" s="260">
        <f>D26/C26*100</f>
        <v>43.35167346830613</v>
      </c>
      <c r="F26" s="259">
        <f>SUM(F5:F25)</f>
        <v>649128</v>
      </c>
      <c r="G26" s="261">
        <f>F26/D26*10</f>
        <v>24.799825785968892</v>
      </c>
      <c r="H26" s="262">
        <f>SUM(H5:H25)</f>
        <v>269938</v>
      </c>
      <c r="I26" s="259">
        <f>SUM(I6:I25)</f>
        <v>222597</v>
      </c>
      <c r="J26" s="263">
        <f t="shared" si="11"/>
        <v>82.46226911364832</v>
      </c>
      <c r="K26" s="259">
        <f>SUM(K6:K25)</f>
        <v>568492</v>
      </c>
      <c r="L26" s="261">
        <f t="shared" si="12"/>
        <v>25.539068361208823</v>
      </c>
      <c r="M26" s="262">
        <f>SUM(M5:M25)</f>
        <v>16834</v>
      </c>
      <c r="N26" s="259">
        <f>SUM(N5:N25)</f>
        <v>9091</v>
      </c>
      <c r="O26" s="263">
        <f>N26/M26*100</f>
        <v>54.003801829630504</v>
      </c>
      <c r="P26" s="259">
        <f>SUM(P5:P25)</f>
        <v>21071</v>
      </c>
      <c r="Q26" s="261">
        <f>P26/N26*10</f>
        <v>23.177868221317787</v>
      </c>
      <c r="R26" s="262">
        <f>SUM(R5:R25)</f>
        <v>840</v>
      </c>
      <c r="S26" s="259">
        <f>SUM(S5:S25)</f>
        <v>239</v>
      </c>
      <c r="T26" s="264">
        <f>S26/R26*100</f>
        <v>28.452380952380953</v>
      </c>
      <c r="U26" s="259">
        <f>SUM(U5:U25)</f>
        <v>382</v>
      </c>
      <c r="V26" s="290">
        <f>U26/S26*10</f>
        <v>15.98326359832636</v>
      </c>
      <c r="W26" s="258">
        <f>SUM(W5:W25)</f>
        <v>17026</v>
      </c>
      <c r="X26" s="259">
        <f>SUM(X5:X25)</f>
        <v>6285</v>
      </c>
      <c r="Y26" s="263">
        <f>X26/W26*100</f>
        <v>36.91413132855633</v>
      </c>
      <c r="Z26" s="259">
        <f>SUM(Z5:Z25)</f>
        <v>8105</v>
      </c>
      <c r="AA26" s="261">
        <f>Z26/X26*10</f>
        <v>12.895783611774066</v>
      </c>
      <c r="AB26" s="262">
        <f>SUM(AB5:AB25)</f>
        <v>116173</v>
      </c>
      <c r="AC26" s="259">
        <f>SUM(AC5:AC25)</f>
        <v>1462</v>
      </c>
      <c r="AD26" s="266">
        <f>AC26/AB26*100</f>
        <v>1.2584679744863265</v>
      </c>
      <c r="AE26" s="259">
        <f>SUM(AE5:AE25)</f>
        <v>3092</v>
      </c>
      <c r="AF26" s="265">
        <f>AE26/AC26*10</f>
        <v>21.149110807113544</v>
      </c>
      <c r="AG26" s="262">
        <f>SUM(AG5:AG25)</f>
        <v>133117</v>
      </c>
      <c r="AH26" s="259">
        <f>SUM(AH5:AH25)</f>
        <v>21317</v>
      </c>
      <c r="AI26" s="260">
        <f>AH26/AG26*100</f>
        <v>16.013732280625316</v>
      </c>
      <c r="AJ26" s="259">
        <f>SUM(AJ5:AJ25)</f>
        <v>47029</v>
      </c>
      <c r="AK26" s="261">
        <f>AJ26/AH26*10</f>
        <v>22.061734765679972</v>
      </c>
      <c r="AL26" s="262">
        <f>SUM(AL5:AL25)</f>
        <v>32866</v>
      </c>
      <c r="AM26" s="259">
        <f>SUM(AM5:AM25)</f>
        <v>756</v>
      </c>
      <c r="AN26" s="264">
        <f>AM26/AL26*100</f>
        <v>2.300249497961419</v>
      </c>
      <c r="AO26" s="259">
        <f>SUM(AO5:AO25)</f>
        <v>957</v>
      </c>
      <c r="AP26" s="420">
        <f>AO26/AM26*10</f>
        <v>12.658730158730158</v>
      </c>
      <c r="AQ26" s="175">
        <f>SUM(AQ5:AQ25)</f>
        <v>3346</v>
      </c>
      <c r="AR26" s="176">
        <f>SUM(AR5:AR25)</f>
        <v>0</v>
      </c>
      <c r="AS26" s="177">
        <f>AR26/AQ26*100</f>
        <v>0</v>
      </c>
      <c r="AT26" s="176">
        <f>SUM(AT5:AT25)</f>
        <v>0</v>
      </c>
      <c r="AU26" s="178" t="e">
        <f>AT26/AR26*10</f>
        <v>#DIV/0!</v>
      </c>
      <c r="AV26" s="175">
        <f>SUM(AV5:AV25)</f>
        <v>1946</v>
      </c>
      <c r="AW26" s="176">
        <f>SUM(AW5:AW25)</f>
        <v>0</v>
      </c>
      <c r="AX26" s="179">
        <f>AW26/AV26*100</f>
        <v>0</v>
      </c>
      <c r="AY26" s="180">
        <f>SUM(AY5:AY25)</f>
        <v>0</v>
      </c>
      <c r="AZ26" s="181"/>
      <c r="BA26" s="173">
        <f>SUM(BA5:BA25)</f>
        <v>6359</v>
      </c>
      <c r="BB26" s="172">
        <f>SUM(BB5:BB25)</f>
        <v>0</v>
      </c>
      <c r="BC26" s="174">
        <f>BB26/BA26*100</f>
        <v>0</v>
      </c>
      <c r="BD26" s="172">
        <f>SUM(BD5:BD25)</f>
        <v>0</v>
      </c>
      <c r="BE26" s="182"/>
      <c r="BF26" s="183">
        <f>SUM(BF5:BF25)</f>
        <v>1636</v>
      </c>
      <c r="BG26" s="184">
        <f>SUM(BG5:BG25)</f>
        <v>0</v>
      </c>
      <c r="BH26" s="185">
        <f>BG26/BF26*100</f>
        <v>0</v>
      </c>
      <c r="BI26" s="184">
        <f>SUM(BI5:BI25)</f>
        <v>0</v>
      </c>
      <c r="BJ26" s="186"/>
      <c r="BK26" s="187">
        <f>SUM(BK5:BK25)</f>
        <v>1253</v>
      </c>
      <c r="BL26" s="187">
        <f>SUM(BL5:BL25)</f>
        <v>0</v>
      </c>
      <c r="BM26" s="188">
        <f>BL26/BK26*100</f>
        <v>0</v>
      </c>
      <c r="BN26" s="187">
        <f>SUM(BN5:BN25)</f>
        <v>0</v>
      </c>
      <c r="BO26" s="189"/>
      <c r="BP26" s="190">
        <f>SUM(BP5:BP25)</f>
        <v>1336</v>
      </c>
      <c r="BQ26" s="191"/>
      <c r="BR26" s="191"/>
      <c r="BS26" s="191"/>
      <c r="BT26" s="192"/>
      <c r="BU26" s="193">
        <f>SUM(BU7:BU25)</f>
        <v>1106</v>
      </c>
      <c r="BV26" s="194"/>
      <c r="BW26" s="194"/>
      <c r="BX26" s="194"/>
      <c r="BY26" s="195"/>
    </row>
    <row r="27" spans="1:77" s="216" customFormat="1" ht="16.5" customHeight="1" thickBot="1">
      <c r="A27" s="197" t="s">
        <v>15</v>
      </c>
      <c r="B27" s="217">
        <v>10487</v>
      </c>
      <c r="C27" s="267">
        <v>585734</v>
      </c>
      <c r="D27" s="268">
        <v>36464</v>
      </c>
      <c r="E27" s="269">
        <v>6.225351439390576</v>
      </c>
      <c r="F27" s="268">
        <v>129475</v>
      </c>
      <c r="G27" s="270">
        <v>35.50762395787626</v>
      </c>
      <c r="H27" s="271">
        <v>236907</v>
      </c>
      <c r="I27" s="272">
        <v>34943</v>
      </c>
      <c r="J27" s="273">
        <v>14.74966970161287</v>
      </c>
      <c r="K27" s="272">
        <v>125625</v>
      </c>
      <c r="L27" s="270">
        <v>35.95140657642446</v>
      </c>
      <c r="M27" s="271">
        <v>24059</v>
      </c>
      <c r="N27" s="272">
        <v>1310</v>
      </c>
      <c r="O27" s="273">
        <v>5.444947836568436</v>
      </c>
      <c r="P27" s="274">
        <v>3362</v>
      </c>
      <c r="Q27" s="275">
        <v>25.66412213740458</v>
      </c>
      <c r="R27" s="276">
        <v>611</v>
      </c>
      <c r="S27" s="272">
        <v>0</v>
      </c>
      <c r="T27" s="269">
        <v>0</v>
      </c>
      <c r="U27" s="272">
        <v>0</v>
      </c>
      <c r="V27" s="279">
        <v>0</v>
      </c>
      <c r="W27" s="287">
        <v>15866</v>
      </c>
      <c r="X27" s="277">
        <v>0</v>
      </c>
      <c r="Y27" s="277">
        <v>0</v>
      </c>
      <c r="Z27" s="277">
        <v>0</v>
      </c>
      <c r="AA27" s="278">
        <v>0</v>
      </c>
      <c r="AB27" s="271">
        <v>125317</v>
      </c>
      <c r="AC27" s="272">
        <v>0</v>
      </c>
      <c r="AD27" s="269">
        <v>0</v>
      </c>
      <c r="AE27" s="272">
        <v>0</v>
      </c>
      <c r="AF27" s="270">
        <v>0</v>
      </c>
      <c r="AG27" s="271">
        <v>119306</v>
      </c>
      <c r="AH27" s="272">
        <v>211</v>
      </c>
      <c r="AI27" s="269">
        <v>0.17685615140898195</v>
      </c>
      <c r="AJ27" s="272">
        <v>488</v>
      </c>
      <c r="AK27" s="279">
        <v>23.127962085308056</v>
      </c>
      <c r="AL27" s="421">
        <v>38330</v>
      </c>
      <c r="AM27" s="422">
        <v>0</v>
      </c>
      <c r="AN27" s="423">
        <v>0</v>
      </c>
      <c r="AO27" s="422">
        <v>0</v>
      </c>
      <c r="AP27" s="424">
        <v>0</v>
      </c>
      <c r="AQ27" s="202">
        <v>10001</v>
      </c>
      <c r="AR27" s="203"/>
      <c r="AS27" s="203"/>
      <c r="AT27" s="203"/>
      <c r="AU27" s="204"/>
      <c r="AV27" s="202">
        <v>1720</v>
      </c>
      <c r="AW27" s="203"/>
      <c r="AX27" s="203"/>
      <c r="AY27" s="203"/>
      <c r="AZ27" s="204"/>
      <c r="BA27" s="198">
        <v>10169</v>
      </c>
      <c r="BB27" s="199"/>
      <c r="BC27" s="200"/>
      <c r="BD27" s="199"/>
      <c r="BE27" s="201"/>
      <c r="BF27" s="205">
        <v>1673</v>
      </c>
      <c r="BG27" s="206"/>
      <c r="BH27" s="206"/>
      <c r="BI27" s="206"/>
      <c r="BJ27" s="207"/>
      <c r="BK27" s="208"/>
      <c r="BL27" s="209"/>
      <c r="BM27" s="209"/>
      <c r="BN27" s="209"/>
      <c r="BO27" s="210"/>
      <c r="BP27" s="211"/>
      <c r="BQ27" s="206"/>
      <c r="BR27" s="206"/>
      <c r="BS27" s="206"/>
      <c r="BT27" s="212"/>
      <c r="BU27" s="213"/>
      <c r="BV27" s="214"/>
      <c r="BW27" s="214"/>
      <c r="BX27" s="214"/>
      <c r="BY27" s="215"/>
    </row>
  </sheetData>
  <sheetProtection selectLockedCells="1" selectUnlockedCells="1"/>
  <mergeCells count="18">
    <mergeCell ref="BU3:BY3"/>
    <mergeCell ref="AV3:AZ3"/>
    <mergeCell ref="BA3:BE3"/>
    <mergeCell ref="AB3:AF3"/>
    <mergeCell ref="BK3:BO3"/>
    <mergeCell ref="BP3:BT3"/>
    <mergeCell ref="A3:A4"/>
    <mergeCell ref="B3:B4"/>
    <mergeCell ref="C3:G3"/>
    <mergeCell ref="H3:L3"/>
    <mergeCell ref="C1:Q1"/>
    <mergeCell ref="M3:Q3"/>
    <mergeCell ref="R3:V3"/>
    <mergeCell ref="BF3:BJ3"/>
    <mergeCell ref="W3:AA3"/>
    <mergeCell ref="AG3:AK3"/>
    <mergeCell ref="AL3:AP3"/>
    <mergeCell ref="AQ3:AU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1" manualBreakCount="1">
    <brk id="2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X26" sqref="AX26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8.625" style="0" customWidth="1"/>
    <col min="4" max="4" width="6.125" style="0" customWidth="1"/>
    <col min="5" max="5" width="8.75390625" style="0" customWidth="1"/>
    <col min="6" max="6" width="9.00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75390625" style="0" hidden="1" customWidth="1"/>
    <col min="28" max="28" width="8.375" style="0" customWidth="1"/>
    <col min="29" max="29" width="6.875" style="0" customWidth="1"/>
    <col min="30" max="30" width="5.875" style="0" customWidth="1"/>
    <col min="31" max="31" width="8.25390625" style="0" customWidth="1"/>
    <col min="32" max="32" width="7.875" style="0" customWidth="1"/>
    <col min="33" max="33" width="6.875" style="0" hidden="1" customWidth="1"/>
    <col min="34" max="36" width="3.875" style="0" hidden="1" customWidth="1"/>
    <col min="37" max="37" width="6.875" style="0" hidden="1" customWidth="1"/>
    <col min="38" max="40" width="3.875" style="0" hidden="1" customWidth="1"/>
    <col min="41" max="41" width="7.625" style="0" hidden="1" customWidth="1"/>
    <col min="42" max="44" width="3.875" style="0" hidden="1" customWidth="1"/>
    <col min="45" max="45" width="8.125" style="0" hidden="1" customWidth="1"/>
    <col min="46" max="47" width="3.875" style="0" hidden="1" customWidth="1"/>
    <col min="48" max="48" width="9.75390625" style="0" hidden="1" customWidth="1"/>
    <col min="49" max="49" width="8.75390625" style="0" customWidth="1"/>
    <col min="50" max="50" width="7.625" style="0" customWidth="1"/>
    <col min="51" max="51" width="6.375" style="0" customWidth="1"/>
    <col min="52" max="52" width="8.125" style="0" customWidth="1"/>
    <col min="53" max="53" width="9.25390625" style="0" customWidth="1"/>
  </cols>
  <sheetData>
    <row r="1" spans="1:53" ht="33.75" customHeight="1" thickBot="1">
      <c r="A1" s="459" t="s">
        <v>121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</row>
    <row r="2" spans="1:53" ht="15.75" customHeight="1" thickBot="1">
      <c r="A2" s="463" t="s">
        <v>16</v>
      </c>
      <c r="B2" s="464" t="s">
        <v>25</v>
      </c>
      <c r="C2" s="464"/>
      <c r="D2" s="464"/>
      <c r="E2" s="464"/>
      <c r="F2" s="464"/>
      <c r="G2" s="461" t="s">
        <v>26</v>
      </c>
      <c r="H2" s="461"/>
      <c r="I2" s="461"/>
      <c r="J2" s="461"/>
      <c r="K2" s="461"/>
      <c r="L2" s="461" t="s">
        <v>27</v>
      </c>
      <c r="M2" s="461"/>
      <c r="N2" s="461"/>
      <c r="O2" s="461"/>
      <c r="P2" s="461" t="s">
        <v>28</v>
      </c>
      <c r="Q2" s="461"/>
      <c r="R2" s="461"/>
      <c r="S2" s="461"/>
      <c r="T2" s="461" t="s">
        <v>29</v>
      </c>
      <c r="U2" s="461"/>
      <c r="V2" s="461"/>
      <c r="W2" s="461"/>
      <c r="X2" s="462" t="s">
        <v>30</v>
      </c>
      <c r="Y2" s="462"/>
      <c r="Z2" s="462"/>
      <c r="AA2" s="462"/>
      <c r="AB2" s="461" t="s">
        <v>31</v>
      </c>
      <c r="AC2" s="461"/>
      <c r="AD2" s="461"/>
      <c r="AE2" s="461"/>
      <c r="AF2" s="461"/>
      <c r="AG2" s="462" t="s">
        <v>44</v>
      </c>
      <c r="AH2" s="462"/>
      <c r="AI2" s="462"/>
      <c r="AJ2" s="462"/>
      <c r="AK2" s="462" t="s">
        <v>32</v>
      </c>
      <c r="AL2" s="462"/>
      <c r="AM2" s="462"/>
      <c r="AN2" s="462"/>
      <c r="AO2" s="462" t="s">
        <v>33</v>
      </c>
      <c r="AP2" s="462"/>
      <c r="AQ2" s="462"/>
      <c r="AR2" s="462"/>
      <c r="AS2" s="462" t="s">
        <v>34</v>
      </c>
      <c r="AT2" s="462"/>
      <c r="AU2" s="462"/>
      <c r="AV2" s="462"/>
      <c r="AW2" s="461" t="s">
        <v>35</v>
      </c>
      <c r="AX2" s="461"/>
      <c r="AY2" s="461"/>
      <c r="AZ2" s="461"/>
      <c r="BA2" s="461"/>
    </row>
    <row r="3" spans="1:53" ht="123" customHeight="1" thickBot="1">
      <c r="A3" s="463"/>
      <c r="B3" s="76" t="s">
        <v>36</v>
      </c>
      <c r="C3" s="77" t="s">
        <v>37</v>
      </c>
      <c r="D3" s="77" t="s">
        <v>0</v>
      </c>
      <c r="E3" s="77" t="s">
        <v>38</v>
      </c>
      <c r="F3" s="78" t="s">
        <v>39</v>
      </c>
      <c r="G3" s="46" t="s">
        <v>36</v>
      </c>
      <c r="H3" s="46" t="s">
        <v>40</v>
      </c>
      <c r="I3" s="47" t="s">
        <v>0</v>
      </c>
      <c r="J3" s="46" t="s">
        <v>41</v>
      </c>
      <c r="K3" s="46" t="s">
        <v>39</v>
      </c>
      <c r="L3" s="46" t="s">
        <v>36</v>
      </c>
      <c r="M3" s="46" t="s">
        <v>40</v>
      </c>
      <c r="N3" s="46" t="s">
        <v>41</v>
      </c>
      <c r="O3" s="46" t="s">
        <v>39</v>
      </c>
      <c r="P3" s="46" t="s">
        <v>36</v>
      </c>
      <c r="Q3" s="46" t="s">
        <v>40</v>
      </c>
      <c r="R3" s="46" t="s">
        <v>41</v>
      </c>
      <c r="S3" s="46" t="s">
        <v>42</v>
      </c>
      <c r="T3" s="46" t="s">
        <v>36</v>
      </c>
      <c r="U3" s="46" t="s">
        <v>40</v>
      </c>
      <c r="V3" s="46" t="s">
        <v>41</v>
      </c>
      <c r="W3" s="46" t="s">
        <v>39</v>
      </c>
      <c r="X3" s="75" t="s">
        <v>43</v>
      </c>
      <c r="Y3" s="75" t="s">
        <v>40</v>
      </c>
      <c r="Z3" s="75" t="s">
        <v>41</v>
      </c>
      <c r="AA3" s="75" t="s">
        <v>39</v>
      </c>
      <c r="AB3" s="76" t="s">
        <v>43</v>
      </c>
      <c r="AC3" s="77" t="s">
        <v>40</v>
      </c>
      <c r="AD3" s="77" t="s">
        <v>0</v>
      </c>
      <c r="AE3" s="77" t="s">
        <v>41</v>
      </c>
      <c r="AF3" s="78" t="s">
        <v>39</v>
      </c>
      <c r="AG3" s="75" t="s">
        <v>36</v>
      </c>
      <c r="AH3" s="75" t="s">
        <v>40</v>
      </c>
      <c r="AI3" s="75" t="s">
        <v>41</v>
      </c>
      <c r="AJ3" s="75" t="s">
        <v>39</v>
      </c>
      <c r="AK3" s="75" t="s">
        <v>36</v>
      </c>
      <c r="AL3" s="75" t="s">
        <v>40</v>
      </c>
      <c r="AM3" s="75" t="s">
        <v>41</v>
      </c>
      <c r="AN3" s="75" t="s">
        <v>39</v>
      </c>
      <c r="AO3" s="75" t="s">
        <v>43</v>
      </c>
      <c r="AP3" s="75" t="s">
        <v>40</v>
      </c>
      <c r="AQ3" s="75" t="s">
        <v>41</v>
      </c>
      <c r="AR3" s="75" t="s">
        <v>39</v>
      </c>
      <c r="AS3" s="75" t="s">
        <v>43</v>
      </c>
      <c r="AT3" s="75" t="s">
        <v>40</v>
      </c>
      <c r="AU3" s="75" t="s">
        <v>41</v>
      </c>
      <c r="AV3" s="75" t="s">
        <v>39</v>
      </c>
      <c r="AW3" s="76" t="s">
        <v>43</v>
      </c>
      <c r="AX3" s="77" t="s">
        <v>40</v>
      </c>
      <c r="AY3" s="77" t="s">
        <v>0</v>
      </c>
      <c r="AZ3" s="77" t="s">
        <v>41</v>
      </c>
      <c r="BA3" s="78" t="s">
        <v>39</v>
      </c>
    </row>
    <row r="4" spans="1:53" ht="21" customHeight="1">
      <c r="A4" s="35" t="s">
        <v>1</v>
      </c>
      <c r="B4" s="36"/>
      <c r="C4" s="37"/>
      <c r="D4" s="38"/>
      <c r="E4" s="39"/>
      <c r="F4" s="39"/>
      <c r="G4" s="26"/>
      <c r="H4" s="40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80"/>
      <c r="AB4" s="87"/>
      <c r="AC4" s="40"/>
      <c r="AD4" s="40"/>
      <c r="AE4" s="40"/>
      <c r="AF4" s="40"/>
      <c r="AG4" s="26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2"/>
      <c r="AW4" s="43"/>
      <c r="AX4" s="40"/>
      <c r="AY4" s="44"/>
      <c r="AZ4" s="40"/>
      <c r="BA4" s="45"/>
    </row>
    <row r="5" spans="1:53" ht="15.75">
      <c r="A5" s="32" t="s">
        <v>17</v>
      </c>
      <c r="B5" s="34">
        <v>1245</v>
      </c>
      <c r="C5" s="22">
        <v>1045</v>
      </c>
      <c r="D5" s="5">
        <f>C5/B5*100</f>
        <v>83.93574297188755</v>
      </c>
      <c r="E5" s="4">
        <v>1410</v>
      </c>
      <c r="F5" s="16">
        <f>E5/C5*10</f>
        <v>13.492822966507177</v>
      </c>
      <c r="G5" s="21">
        <v>3955</v>
      </c>
      <c r="H5" s="2"/>
      <c r="I5" s="5"/>
      <c r="J5" s="2"/>
      <c r="K5" s="3">
        <f aca="true" t="shared" si="0" ref="K5:K26">IF(J5&gt;0,J5/H5*10,"")</f>
      </c>
      <c r="L5" s="6"/>
      <c r="M5" s="6"/>
      <c r="N5" s="6"/>
      <c r="O5" s="2"/>
      <c r="P5" s="6"/>
      <c r="Q5" s="6"/>
      <c r="R5" s="6"/>
      <c r="S5" s="2"/>
      <c r="T5" s="6"/>
      <c r="U5" s="6"/>
      <c r="V5" s="6"/>
      <c r="W5" s="3"/>
      <c r="X5" s="6">
        <v>500</v>
      </c>
      <c r="Y5" s="6"/>
      <c r="Z5" s="6"/>
      <c r="AA5" s="81"/>
      <c r="AB5" s="88"/>
      <c r="AC5" s="1"/>
      <c r="AD5" s="1"/>
      <c r="AE5" s="1"/>
      <c r="AF5" s="15"/>
      <c r="AG5" s="21">
        <v>2431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3">
        <f aca="true" t="shared" si="1" ref="AR5:AR20">IF(AQ5&gt;0,AQ5/AP5*10,"")</f>
      </c>
      <c r="AS5" s="2">
        <v>12</v>
      </c>
      <c r="AT5" s="2"/>
      <c r="AU5" s="2"/>
      <c r="AV5" s="19">
        <f aca="true" t="shared" si="2" ref="AV5:AV24">IF(AU5&gt;0,AU5/AT5*10,"")</f>
      </c>
      <c r="AW5" s="18"/>
      <c r="AX5" s="2"/>
      <c r="AY5" s="3"/>
      <c r="AZ5" s="2"/>
      <c r="BA5" s="30"/>
    </row>
    <row r="6" spans="1:53" ht="15.75">
      <c r="A6" s="32" t="s">
        <v>18</v>
      </c>
      <c r="B6" s="34"/>
      <c r="C6" s="23"/>
      <c r="D6" s="5"/>
      <c r="E6" s="7"/>
      <c r="F6" s="16"/>
      <c r="G6" s="21">
        <v>4926</v>
      </c>
      <c r="H6" s="2"/>
      <c r="I6" s="5"/>
      <c r="J6" s="2"/>
      <c r="K6" s="3">
        <f t="shared" si="0"/>
      </c>
      <c r="L6" s="6"/>
      <c r="M6" s="6"/>
      <c r="N6" s="6"/>
      <c r="O6" s="2"/>
      <c r="P6" s="6"/>
      <c r="Q6" s="6"/>
      <c r="R6" s="6"/>
      <c r="S6" s="2"/>
      <c r="T6" s="6">
        <v>250</v>
      </c>
      <c r="U6" s="6"/>
      <c r="V6" s="6"/>
      <c r="W6" s="3"/>
      <c r="X6" s="2"/>
      <c r="Y6" s="2"/>
      <c r="Z6" s="2"/>
      <c r="AA6" s="81"/>
      <c r="AB6" s="88">
        <v>770</v>
      </c>
      <c r="AC6" s="4"/>
      <c r="AD6" s="4"/>
      <c r="AE6" s="4"/>
      <c r="AF6" s="17"/>
      <c r="AG6" s="21">
        <v>380</v>
      </c>
      <c r="AH6" s="2"/>
      <c r="AI6" s="2"/>
      <c r="AJ6" s="2"/>
      <c r="AK6" s="2"/>
      <c r="AL6" s="2"/>
      <c r="AM6" s="2"/>
      <c r="AN6" s="2"/>
      <c r="AO6" s="2">
        <v>527</v>
      </c>
      <c r="AP6" s="2"/>
      <c r="AQ6" s="2"/>
      <c r="AR6" s="3">
        <f t="shared" si="1"/>
      </c>
      <c r="AS6" s="2">
        <v>101</v>
      </c>
      <c r="AT6" s="2"/>
      <c r="AU6" s="2"/>
      <c r="AV6" s="19">
        <f t="shared" si="2"/>
      </c>
      <c r="AW6" s="18">
        <v>825</v>
      </c>
      <c r="AX6" s="2">
        <v>55</v>
      </c>
      <c r="AY6" s="3">
        <f>AX6/AW6*100</f>
        <v>6.666666666666667</v>
      </c>
      <c r="AZ6" s="2">
        <v>1100</v>
      </c>
      <c r="BA6" s="31">
        <f>IF(AZ6&gt;0,AZ6/AX6*10,"")</f>
        <v>200</v>
      </c>
    </row>
    <row r="7" spans="1:53" ht="15.75">
      <c r="A7" s="32" t="s">
        <v>2</v>
      </c>
      <c r="B7" s="34">
        <v>300</v>
      </c>
      <c r="C7" s="23">
        <v>300</v>
      </c>
      <c r="D7" s="5">
        <f>C7/B7*100</f>
        <v>100</v>
      </c>
      <c r="E7" s="7">
        <v>150</v>
      </c>
      <c r="F7" s="16">
        <f>E7/C7*10</f>
        <v>5</v>
      </c>
      <c r="G7" s="21">
        <v>1560</v>
      </c>
      <c r="H7" s="2"/>
      <c r="I7" s="5"/>
      <c r="J7" s="2"/>
      <c r="K7" s="3">
        <f t="shared" si="0"/>
      </c>
      <c r="L7" s="6"/>
      <c r="M7" s="6"/>
      <c r="N7" s="6"/>
      <c r="O7" s="2"/>
      <c r="P7" s="6"/>
      <c r="Q7" s="6"/>
      <c r="R7" s="6"/>
      <c r="S7" s="2"/>
      <c r="T7" s="6"/>
      <c r="U7" s="6"/>
      <c r="V7" s="6"/>
      <c r="W7" s="3"/>
      <c r="X7" s="2"/>
      <c r="Y7" s="2"/>
      <c r="Z7" s="2"/>
      <c r="AA7" s="81"/>
      <c r="AB7" s="88">
        <v>412</v>
      </c>
      <c r="AC7" s="4"/>
      <c r="AD7" s="4"/>
      <c r="AE7" s="4"/>
      <c r="AF7" s="17"/>
      <c r="AG7" s="21">
        <v>264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3">
        <f t="shared" si="1"/>
      </c>
      <c r="AS7" s="2">
        <v>0</v>
      </c>
      <c r="AT7" s="2"/>
      <c r="AU7" s="2"/>
      <c r="AV7" s="19">
        <f t="shared" si="2"/>
      </c>
      <c r="AW7" s="18"/>
      <c r="AX7" s="2"/>
      <c r="AY7" s="3"/>
      <c r="AZ7" s="2"/>
      <c r="BA7" s="31"/>
    </row>
    <row r="8" spans="1:53" ht="15.75">
      <c r="A8" s="33" t="s">
        <v>3</v>
      </c>
      <c r="B8" s="34">
        <v>415</v>
      </c>
      <c r="C8" s="23">
        <v>415</v>
      </c>
      <c r="D8" s="5">
        <f>C8/B8*100</f>
        <v>100</v>
      </c>
      <c r="E8" s="7">
        <v>460</v>
      </c>
      <c r="F8" s="16">
        <f>E8/C8*10</f>
        <v>11.08433734939759</v>
      </c>
      <c r="G8" s="21">
        <v>9532</v>
      </c>
      <c r="H8" s="2"/>
      <c r="I8" s="5"/>
      <c r="J8" s="2"/>
      <c r="K8" s="3">
        <f t="shared" si="0"/>
      </c>
      <c r="L8" s="6"/>
      <c r="M8" s="6"/>
      <c r="N8" s="6"/>
      <c r="O8" s="2"/>
      <c r="P8" s="6"/>
      <c r="Q8" s="6"/>
      <c r="R8" s="6"/>
      <c r="S8" s="2"/>
      <c r="T8" s="6">
        <v>1066</v>
      </c>
      <c r="U8" s="6"/>
      <c r="V8" s="6"/>
      <c r="W8" s="3"/>
      <c r="X8" s="2"/>
      <c r="Y8" s="2"/>
      <c r="Z8" s="2"/>
      <c r="AA8" s="81"/>
      <c r="AB8" s="88">
        <v>2170</v>
      </c>
      <c r="AC8" s="4"/>
      <c r="AD8" s="4"/>
      <c r="AE8" s="4"/>
      <c r="AF8" s="17"/>
      <c r="AG8" s="21">
        <v>1184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3">
        <f t="shared" si="1"/>
      </c>
      <c r="AS8" s="2">
        <v>75</v>
      </c>
      <c r="AT8" s="2"/>
      <c r="AU8" s="2"/>
      <c r="AV8" s="19">
        <f t="shared" si="2"/>
      </c>
      <c r="AW8" s="18">
        <v>168</v>
      </c>
      <c r="AX8" s="2"/>
      <c r="AY8" s="3"/>
      <c r="AZ8" s="2"/>
      <c r="BA8" s="31"/>
    </row>
    <row r="9" spans="1:53" ht="15.75">
      <c r="A9" s="32" t="s">
        <v>19</v>
      </c>
      <c r="B9" s="34"/>
      <c r="C9" s="23"/>
      <c r="D9" s="5"/>
      <c r="E9" s="7"/>
      <c r="F9" s="16"/>
      <c r="G9" s="21">
        <v>9418</v>
      </c>
      <c r="H9" s="2"/>
      <c r="I9" s="5"/>
      <c r="J9" s="2"/>
      <c r="K9" s="3">
        <f t="shared" si="0"/>
      </c>
      <c r="L9" s="6"/>
      <c r="M9" s="6"/>
      <c r="N9" s="6"/>
      <c r="O9" s="2"/>
      <c r="P9" s="6"/>
      <c r="Q9" s="6"/>
      <c r="R9" s="6"/>
      <c r="S9" s="2"/>
      <c r="T9" s="6"/>
      <c r="U9" s="6"/>
      <c r="V9" s="6"/>
      <c r="W9" s="3"/>
      <c r="X9" s="2"/>
      <c r="Y9" s="2"/>
      <c r="Z9" s="2"/>
      <c r="AA9" s="81"/>
      <c r="AB9" s="88"/>
      <c r="AC9" s="4"/>
      <c r="AD9" s="4"/>
      <c r="AE9" s="4"/>
      <c r="AF9" s="17"/>
      <c r="AG9" s="21"/>
      <c r="AH9" s="2"/>
      <c r="AI9" s="2"/>
      <c r="AJ9" s="2"/>
      <c r="AK9" s="2"/>
      <c r="AL9" s="2"/>
      <c r="AM9" s="2"/>
      <c r="AN9" s="2"/>
      <c r="AO9" s="2">
        <v>500</v>
      </c>
      <c r="AP9" s="2"/>
      <c r="AQ9" s="2"/>
      <c r="AR9" s="3">
        <f t="shared" si="1"/>
      </c>
      <c r="AS9" s="2">
        <v>16</v>
      </c>
      <c r="AT9" s="2"/>
      <c r="AU9" s="2"/>
      <c r="AV9" s="19">
        <f t="shared" si="2"/>
      </c>
      <c r="AW9" s="18"/>
      <c r="AX9" s="2"/>
      <c r="AY9" s="3"/>
      <c r="AZ9" s="2"/>
      <c r="BA9" s="31"/>
    </row>
    <row r="10" spans="1:53" ht="15.75">
      <c r="A10" s="32" t="s">
        <v>4</v>
      </c>
      <c r="B10" s="34">
        <v>360</v>
      </c>
      <c r="C10" s="23">
        <v>240</v>
      </c>
      <c r="D10" s="5">
        <f>C10/B10*100</f>
        <v>66.66666666666666</v>
      </c>
      <c r="E10" s="7">
        <v>132</v>
      </c>
      <c r="F10" s="16">
        <f>E10/C10*10</f>
        <v>5.5</v>
      </c>
      <c r="G10" s="21">
        <v>16527</v>
      </c>
      <c r="H10" s="2"/>
      <c r="I10" s="5"/>
      <c r="J10" s="2"/>
      <c r="K10" s="3">
        <f t="shared" si="0"/>
      </c>
      <c r="L10" s="6"/>
      <c r="M10" s="6"/>
      <c r="N10" s="6"/>
      <c r="O10" s="2"/>
      <c r="P10" s="6">
        <v>350</v>
      </c>
      <c r="Q10" s="6"/>
      <c r="R10" s="6"/>
      <c r="S10" s="2"/>
      <c r="T10" s="2">
        <v>2908</v>
      </c>
      <c r="U10" s="2"/>
      <c r="V10" s="2"/>
      <c r="W10" s="3"/>
      <c r="X10" s="2"/>
      <c r="Y10" s="2"/>
      <c r="Z10" s="2"/>
      <c r="AA10" s="81"/>
      <c r="AB10" s="88">
        <v>1370</v>
      </c>
      <c r="AC10" s="4"/>
      <c r="AD10" s="4"/>
      <c r="AE10" s="4"/>
      <c r="AF10" s="17"/>
      <c r="AG10" s="21">
        <v>50</v>
      </c>
      <c r="AH10" s="2"/>
      <c r="AI10" s="2"/>
      <c r="AJ10" s="2"/>
      <c r="AK10" s="2"/>
      <c r="AL10" s="2"/>
      <c r="AM10" s="2"/>
      <c r="AN10" s="2"/>
      <c r="AO10" s="2">
        <v>344</v>
      </c>
      <c r="AP10" s="2"/>
      <c r="AQ10" s="2"/>
      <c r="AR10" s="3">
        <f t="shared" si="1"/>
      </c>
      <c r="AS10" s="2">
        <v>20.4</v>
      </c>
      <c r="AT10" s="2"/>
      <c r="AU10" s="2"/>
      <c r="AV10" s="19">
        <f t="shared" si="2"/>
      </c>
      <c r="AW10" s="18">
        <v>24.6</v>
      </c>
      <c r="AX10" s="2"/>
      <c r="AY10" s="3"/>
      <c r="AZ10" s="2"/>
      <c r="BA10" s="31"/>
    </row>
    <row r="11" spans="1:53" ht="15.75">
      <c r="A11" s="32" t="s">
        <v>5</v>
      </c>
      <c r="B11" s="34">
        <v>196</v>
      </c>
      <c r="C11" s="23">
        <v>196</v>
      </c>
      <c r="D11" s="5">
        <f>C11/B11*100</f>
        <v>100</v>
      </c>
      <c r="E11" s="7">
        <v>82</v>
      </c>
      <c r="F11" s="16">
        <f>E11/C11*10</f>
        <v>4.183673469387755</v>
      </c>
      <c r="G11" s="21">
        <v>23893</v>
      </c>
      <c r="H11" s="2"/>
      <c r="I11" s="5"/>
      <c r="J11" s="2"/>
      <c r="K11" s="3">
        <f t="shared" si="0"/>
      </c>
      <c r="L11" s="6"/>
      <c r="M11" s="6"/>
      <c r="N11" s="6"/>
      <c r="O11" s="2"/>
      <c r="P11" s="2"/>
      <c r="Q11" s="2"/>
      <c r="R11" s="2"/>
      <c r="S11" s="2"/>
      <c r="T11" s="2">
        <v>2353</v>
      </c>
      <c r="U11" s="2"/>
      <c r="V11" s="2"/>
      <c r="W11" s="3">
        <f>IF(V11&gt;0,V11/U11*10,"")</f>
      </c>
      <c r="X11" s="2"/>
      <c r="Y11" s="2"/>
      <c r="Z11" s="2"/>
      <c r="AA11" s="81"/>
      <c r="AB11" s="88"/>
      <c r="AC11" s="4"/>
      <c r="AD11" s="4"/>
      <c r="AE11" s="4"/>
      <c r="AF11" s="17"/>
      <c r="AG11" s="21">
        <v>0</v>
      </c>
      <c r="AH11" s="2"/>
      <c r="AI11" s="2"/>
      <c r="AJ11" s="2"/>
      <c r="AK11" s="2"/>
      <c r="AL11" s="2"/>
      <c r="AM11" s="2"/>
      <c r="AN11" s="2"/>
      <c r="AO11" s="2">
        <v>2086</v>
      </c>
      <c r="AP11" s="2"/>
      <c r="AQ11" s="2"/>
      <c r="AR11" s="3">
        <f t="shared" si="1"/>
      </c>
      <c r="AS11" s="2">
        <v>141</v>
      </c>
      <c r="AT11" s="2"/>
      <c r="AU11" s="2"/>
      <c r="AV11" s="19">
        <f t="shared" si="2"/>
      </c>
      <c r="AW11" s="18">
        <v>147</v>
      </c>
      <c r="AX11" s="2">
        <v>2</v>
      </c>
      <c r="AY11" s="3">
        <f>AX11/AW11*100</f>
        <v>1.3605442176870748</v>
      </c>
      <c r="AZ11" s="2">
        <v>24</v>
      </c>
      <c r="BA11" s="31">
        <f>IF(AZ11&gt;0,AZ11/AX11*10,"")</f>
        <v>120</v>
      </c>
    </row>
    <row r="12" spans="1:53" ht="15.75">
      <c r="A12" s="32" t="s">
        <v>6</v>
      </c>
      <c r="B12" s="34">
        <v>100</v>
      </c>
      <c r="C12" s="23"/>
      <c r="D12" s="5"/>
      <c r="E12" s="7"/>
      <c r="F12" s="16"/>
      <c r="G12" s="21">
        <v>10375</v>
      </c>
      <c r="H12" s="2"/>
      <c r="I12" s="5"/>
      <c r="J12" s="2"/>
      <c r="K12" s="3">
        <f t="shared" si="0"/>
      </c>
      <c r="L12" s="6"/>
      <c r="M12" s="6"/>
      <c r="N12" s="6"/>
      <c r="O12" s="2"/>
      <c r="P12" s="2"/>
      <c r="Q12" s="2"/>
      <c r="R12" s="2"/>
      <c r="S12" s="2"/>
      <c r="T12" s="2">
        <v>0</v>
      </c>
      <c r="U12" s="2"/>
      <c r="V12" s="2"/>
      <c r="W12" s="3"/>
      <c r="X12" s="2"/>
      <c r="Y12" s="2"/>
      <c r="Z12" s="2"/>
      <c r="AA12" s="81"/>
      <c r="AB12" s="88">
        <v>40</v>
      </c>
      <c r="AC12" s="4"/>
      <c r="AD12" s="4"/>
      <c r="AE12" s="4"/>
      <c r="AF12" s="17"/>
      <c r="AG12" s="21">
        <v>829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>
        <f t="shared" si="1"/>
      </c>
      <c r="AS12" s="2">
        <v>1</v>
      </c>
      <c r="AT12" s="2"/>
      <c r="AU12" s="2"/>
      <c r="AV12" s="19">
        <f t="shared" si="2"/>
      </c>
      <c r="AW12" s="18">
        <v>13</v>
      </c>
      <c r="AX12" s="2"/>
      <c r="AY12" s="3"/>
      <c r="AZ12" s="2"/>
      <c r="BA12" s="31"/>
    </row>
    <row r="13" spans="1:53" ht="18.75" customHeight="1">
      <c r="A13" s="32" t="s">
        <v>7</v>
      </c>
      <c r="B13" s="34"/>
      <c r="C13" s="23"/>
      <c r="D13" s="5"/>
      <c r="E13" s="7"/>
      <c r="F13" s="16"/>
      <c r="G13" s="21">
        <v>14504</v>
      </c>
      <c r="H13" s="2"/>
      <c r="I13" s="5"/>
      <c r="J13" s="2"/>
      <c r="K13" s="3">
        <f t="shared" si="0"/>
      </c>
      <c r="L13" s="6"/>
      <c r="M13" s="6"/>
      <c r="N13" s="6"/>
      <c r="O13" s="2"/>
      <c r="P13" s="2"/>
      <c r="Q13" s="2"/>
      <c r="R13" s="2"/>
      <c r="S13" s="2"/>
      <c r="T13" s="2">
        <v>676</v>
      </c>
      <c r="U13" s="2"/>
      <c r="V13" s="2"/>
      <c r="W13" s="3">
        <f>IF(V13&gt;0,V13/U13*10,"")</f>
      </c>
      <c r="X13" s="2"/>
      <c r="Y13" s="2"/>
      <c r="Z13" s="2"/>
      <c r="AA13" s="82">
        <f>IF(Z13&gt;0,Z13/Y13*10,"")</f>
      </c>
      <c r="AB13" s="88"/>
      <c r="AC13" s="4"/>
      <c r="AD13" s="4"/>
      <c r="AE13" s="4"/>
      <c r="AF13" s="17"/>
      <c r="AG13" s="21"/>
      <c r="AH13" s="2"/>
      <c r="AI13" s="2"/>
      <c r="AJ13" s="2"/>
      <c r="AK13" s="2"/>
      <c r="AL13" s="2"/>
      <c r="AM13" s="2"/>
      <c r="AN13" s="2"/>
      <c r="AO13" s="2">
        <v>30</v>
      </c>
      <c r="AP13" s="2"/>
      <c r="AQ13" s="2"/>
      <c r="AR13" s="3">
        <f t="shared" si="1"/>
      </c>
      <c r="AS13" s="2"/>
      <c r="AT13" s="2"/>
      <c r="AU13" s="2"/>
      <c r="AV13" s="19">
        <f t="shared" si="2"/>
      </c>
      <c r="AW13" s="18"/>
      <c r="AX13" s="2"/>
      <c r="AY13" s="3"/>
      <c r="AZ13" s="2"/>
      <c r="BA13" s="31"/>
    </row>
    <row r="14" spans="1:53" ht="15.75">
      <c r="A14" s="33" t="s">
        <v>8</v>
      </c>
      <c r="B14" s="34">
        <v>1209</v>
      </c>
      <c r="C14" s="24">
        <v>1209</v>
      </c>
      <c r="D14" s="5">
        <f>C14/B14*100</f>
        <v>100</v>
      </c>
      <c r="E14" s="7">
        <v>2297</v>
      </c>
      <c r="F14" s="16">
        <f>E14/C14*10</f>
        <v>18.99917287014061</v>
      </c>
      <c r="G14" s="21">
        <v>10919</v>
      </c>
      <c r="H14" s="2"/>
      <c r="I14" s="5"/>
      <c r="J14" s="2"/>
      <c r="K14" s="3">
        <f t="shared" si="0"/>
      </c>
      <c r="L14" s="6"/>
      <c r="M14" s="6"/>
      <c r="N14" s="6"/>
      <c r="O14" s="2"/>
      <c r="P14" s="2">
        <v>17</v>
      </c>
      <c r="Q14" s="2"/>
      <c r="R14" s="2"/>
      <c r="S14" s="2"/>
      <c r="T14" s="2">
        <v>1291</v>
      </c>
      <c r="U14" s="2"/>
      <c r="V14" s="2"/>
      <c r="W14" s="3"/>
      <c r="X14" s="2"/>
      <c r="Y14" s="2"/>
      <c r="Z14" s="2"/>
      <c r="AA14" s="81"/>
      <c r="AB14" s="88">
        <v>339</v>
      </c>
      <c r="AC14" s="4">
        <v>339</v>
      </c>
      <c r="AD14" s="79">
        <f>AC14/AB14*100</f>
        <v>100</v>
      </c>
      <c r="AE14" s="4">
        <v>198</v>
      </c>
      <c r="AF14" s="17">
        <f>AE14/AC14*10</f>
        <v>5.84070796460177</v>
      </c>
      <c r="AG14" s="21">
        <v>1644</v>
      </c>
      <c r="AH14" s="2"/>
      <c r="AI14" s="2"/>
      <c r="AJ14" s="2"/>
      <c r="AK14" s="2"/>
      <c r="AL14" s="2"/>
      <c r="AM14" s="2"/>
      <c r="AN14" s="2"/>
      <c r="AO14" s="2">
        <v>1196</v>
      </c>
      <c r="AP14" s="2"/>
      <c r="AQ14" s="2"/>
      <c r="AR14" s="3">
        <f t="shared" si="1"/>
      </c>
      <c r="AS14" s="2"/>
      <c r="AT14" s="2"/>
      <c r="AU14" s="2"/>
      <c r="AV14" s="19">
        <f t="shared" si="2"/>
      </c>
      <c r="AW14" s="18"/>
      <c r="AX14" s="2"/>
      <c r="AY14" s="3"/>
      <c r="AZ14" s="2"/>
      <c r="BA14" s="31"/>
    </row>
    <row r="15" spans="1:53" ht="15.75">
      <c r="A15" s="32" t="s">
        <v>9</v>
      </c>
      <c r="B15" s="34">
        <v>290</v>
      </c>
      <c r="C15" s="23">
        <v>290</v>
      </c>
      <c r="D15" s="5">
        <f>C15/B15*100</f>
        <v>100</v>
      </c>
      <c r="E15" s="7">
        <v>145</v>
      </c>
      <c r="F15" s="16">
        <f>E15/C15*10</f>
        <v>5</v>
      </c>
      <c r="G15" s="21">
        <v>9847</v>
      </c>
      <c r="H15" s="2"/>
      <c r="I15" s="5"/>
      <c r="J15" s="2"/>
      <c r="K15" s="3">
        <f t="shared" si="0"/>
      </c>
      <c r="L15" s="6"/>
      <c r="M15" s="6"/>
      <c r="N15" s="6"/>
      <c r="O15" s="2"/>
      <c r="P15" s="2"/>
      <c r="Q15" s="2"/>
      <c r="R15" s="2"/>
      <c r="S15" s="2"/>
      <c r="T15" s="2"/>
      <c r="U15" s="2"/>
      <c r="V15" s="2"/>
      <c r="W15" s="3"/>
      <c r="X15" s="2">
        <v>220</v>
      </c>
      <c r="Y15" s="2"/>
      <c r="Z15" s="2"/>
      <c r="AA15" s="81"/>
      <c r="AB15" s="88"/>
      <c r="AC15" s="4"/>
      <c r="AD15" s="79"/>
      <c r="AE15" s="4"/>
      <c r="AF15" s="17"/>
      <c r="AG15" s="21"/>
      <c r="AH15" s="2"/>
      <c r="AI15" s="2"/>
      <c r="AJ15" s="2"/>
      <c r="AK15" s="2"/>
      <c r="AL15" s="2"/>
      <c r="AM15" s="2"/>
      <c r="AN15" s="2"/>
      <c r="AO15" s="2">
        <v>186</v>
      </c>
      <c r="AP15" s="2"/>
      <c r="AQ15" s="2"/>
      <c r="AR15" s="3">
        <f t="shared" si="1"/>
      </c>
      <c r="AS15" s="2"/>
      <c r="AT15" s="2"/>
      <c r="AU15" s="2"/>
      <c r="AV15" s="19">
        <f t="shared" si="2"/>
      </c>
      <c r="AW15" s="18"/>
      <c r="AX15" s="2"/>
      <c r="AY15" s="3"/>
      <c r="AZ15" s="2"/>
      <c r="BA15" s="31"/>
    </row>
    <row r="16" spans="1:53" ht="15.75">
      <c r="A16" s="32" t="s">
        <v>20</v>
      </c>
      <c r="B16" s="34">
        <v>200</v>
      </c>
      <c r="C16" s="23">
        <v>200</v>
      </c>
      <c r="D16" s="5">
        <f>C16/B16*100</f>
        <v>100</v>
      </c>
      <c r="E16" s="7">
        <v>430</v>
      </c>
      <c r="F16" s="16">
        <f>E16/C16*10</f>
        <v>21.5</v>
      </c>
      <c r="G16" s="21">
        <v>21733</v>
      </c>
      <c r="H16" s="2"/>
      <c r="I16" s="5"/>
      <c r="J16" s="2"/>
      <c r="K16" s="3">
        <f t="shared" si="0"/>
      </c>
      <c r="L16" s="6"/>
      <c r="M16" s="6"/>
      <c r="N16" s="6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81"/>
      <c r="AB16" s="88"/>
      <c r="AC16" s="8"/>
      <c r="AD16" s="79"/>
      <c r="AE16" s="8"/>
      <c r="AF16" s="17"/>
      <c r="AG16" s="21"/>
      <c r="AH16" s="2"/>
      <c r="AI16" s="2"/>
      <c r="AJ16" s="2"/>
      <c r="AK16" s="2"/>
      <c r="AL16" s="2"/>
      <c r="AM16" s="2"/>
      <c r="AN16" s="2"/>
      <c r="AO16" s="2">
        <v>385</v>
      </c>
      <c r="AP16" s="2"/>
      <c r="AQ16" s="2"/>
      <c r="AR16" s="3">
        <f t="shared" si="1"/>
      </c>
      <c r="AS16" s="2"/>
      <c r="AT16" s="2"/>
      <c r="AU16" s="2"/>
      <c r="AV16" s="19">
        <f t="shared" si="2"/>
      </c>
      <c r="AW16" s="18"/>
      <c r="AX16" s="2"/>
      <c r="AY16" s="3"/>
      <c r="AZ16" s="2"/>
      <c r="BA16" s="31"/>
    </row>
    <row r="17" spans="1:53" ht="15.75">
      <c r="A17" s="32" t="s">
        <v>10</v>
      </c>
      <c r="B17" s="34"/>
      <c r="C17" s="23"/>
      <c r="D17" s="5"/>
      <c r="E17" s="7"/>
      <c r="F17" s="16"/>
      <c r="G17" s="21">
        <v>4277</v>
      </c>
      <c r="H17" s="2"/>
      <c r="I17" s="5"/>
      <c r="J17" s="2"/>
      <c r="K17" s="3">
        <f t="shared" si="0"/>
      </c>
      <c r="L17" s="6"/>
      <c r="M17" s="6"/>
      <c r="N17" s="6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81"/>
      <c r="AB17" s="88">
        <v>200</v>
      </c>
      <c r="AC17" s="4"/>
      <c r="AD17" s="79"/>
      <c r="AE17" s="4"/>
      <c r="AF17" s="17"/>
      <c r="AG17" s="21">
        <v>374</v>
      </c>
      <c r="AH17" s="2"/>
      <c r="AI17" s="2"/>
      <c r="AJ17" s="2"/>
      <c r="AK17" s="2"/>
      <c r="AL17" s="2"/>
      <c r="AM17" s="2"/>
      <c r="AN17" s="2">
        <f>IF(AM17&gt;0,AM17/AL17*10,"")</f>
      </c>
      <c r="AO17" s="2">
        <v>528</v>
      </c>
      <c r="AP17" s="2"/>
      <c r="AQ17" s="2"/>
      <c r="AR17" s="3">
        <f t="shared" si="1"/>
      </c>
      <c r="AS17" s="2">
        <v>5.4</v>
      </c>
      <c r="AT17" s="2"/>
      <c r="AU17" s="2"/>
      <c r="AV17" s="19">
        <f t="shared" si="2"/>
      </c>
      <c r="AW17" s="18">
        <v>0.6</v>
      </c>
      <c r="AX17" s="2"/>
      <c r="AY17" s="3"/>
      <c r="AZ17" s="2"/>
      <c r="BA17" s="31"/>
    </row>
    <row r="18" spans="1:53" ht="18" customHeight="1">
      <c r="A18" s="32" t="s">
        <v>11</v>
      </c>
      <c r="B18" s="34">
        <v>238</v>
      </c>
      <c r="C18" s="23"/>
      <c r="D18" s="5"/>
      <c r="E18" s="7"/>
      <c r="F18" s="16"/>
      <c r="G18" s="21">
        <v>8180</v>
      </c>
      <c r="H18" s="2"/>
      <c r="I18" s="5"/>
      <c r="J18" s="2"/>
      <c r="K18" s="3">
        <f t="shared" si="0"/>
      </c>
      <c r="L18" s="6"/>
      <c r="M18" s="6"/>
      <c r="N18" s="6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81"/>
      <c r="AB18" s="88">
        <v>468</v>
      </c>
      <c r="AC18" s="4">
        <v>320</v>
      </c>
      <c r="AD18" s="79">
        <f>AC18/AB18*100</f>
        <v>68.37606837606837</v>
      </c>
      <c r="AE18" s="4">
        <v>672</v>
      </c>
      <c r="AF18" s="17">
        <f>AE18/AC18*10</f>
        <v>21</v>
      </c>
      <c r="AG18" s="21">
        <v>30</v>
      </c>
      <c r="AH18" s="2"/>
      <c r="AI18" s="2"/>
      <c r="AJ18" s="2"/>
      <c r="AK18" s="2"/>
      <c r="AL18" s="2"/>
      <c r="AM18" s="2"/>
      <c r="AN18" s="2"/>
      <c r="AO18" s="2">
        <v>402</v>
      </c>
      <c r="AP18" s="2"/>
      <c r="AQ18" s="2"/>
      <c r="AR18" s="3">
        <f t="shared" si="1"/>
      </c>
      <c r="AS18" s="2">
        <v>3</v>
      </c>
      <c r="AT18" s="2"/>
      <c r="AU18" s="2"/>
      <c r="AV18" s="19">
        <f t="shared" si="2"/>
      </c>
      <c r="AW18" s="18">
        <v>1</v>
      </c>
      <c r="AX18" s="2"/>
      <c r="AY18" s="3"/>
      <c r="AZ18" s="2"/>
      <c r="BA18" s="31"/>
    </row>
    <row r="19" spans="1:53" ht="15.75">
      <c r="A19" s="32" t="s">
        <v>21</v>
      </c>
      <c r="B19" s="34"/>
      <c r="C19" s="23"/>
      <c r="D19" s="5"/>
      <c r="E19" s="7"/>
      <c r="F19" s="16"/>
      <c r="G19" s="21">
        <v>15259</v>
      </c>
      <c r="H19" s="2"/>
      <c r="I19" s="5"/>
      <c r="J19" s="2"/>
      <c r="K19" s="3">
        <f t="shared" si="0"/>
      </c>
      <c r="L19" s="6"/>
      <c r="M19" s="6"/>
      <c r="N19" s="6"/>
      <c r="O19" s="2"/>
      <c r="P19" s="2">
        <v>329</v>
      </c>
      <c r="Q19" s="2"/>
      <c r="R19" s="2"/>
      <c r="S19" s="3">
        <f>IF(R19&gt;0,R19/Q19*10,"")</f>
      </c>
      <c r="T19" s="2"/>
      <c r="U19" s="2"/>
      <c r="V19" s="2"/>
      <c r="W19" s="3"/>
      <c r="X19" s="2"/>
      <c r="Y19" s="2"/>
      <c r="Z19" s="2"/>
      <c r="AA19" s="81"/>
      <c r="AB19" s="88">
        <v>687</v>
      </c>
      <c r="AC19" s="4"/>
      <c r="AD19" s="4"/>
      <c r="AE19" s="4"/>
      <c r="AF19" s="17"/>
      <c r="AG19" s="21"/>
      <c r="AH19" s="2"/>
      <c r="AI19" s="2"/>
      <c r="AJ19" s="2"/>
      <c r="AK19" s="2"/>
      <c r="AL19" s="2"/>
      <c r="AM19" s="2"/>
      <c r="AN19" s="2"/>
      <c r="AO19" s="2">
        <v>373</v>
      </c>
      <c r="AP19" s="2"/>
      <c r="AQ19" s="2"/>
      <c r="AR19" s="3">
        <f t="shared" si="1"/>
      </c>
      <c r="AS19" s="2">
        <v>256</v>
      </c>
      <c r="AT19" s="2"/>
      <c r="AU19" s="2"/>
      <c r="AV19" s="19">
        <f t="shared" si="2"/>
      </c>
      <c r="AW19" s="18">
        <v>52</v>
      </c>
      <c r="AX19" s="2"/>
      <c r="AY19" s="3"/>
      <c r="AZ19" s="2"/>
      <c r="BA19" s="31"/>
    </row>
    <row r="20" spans="1:53" ht="15.75">
      <c r="A20" s="32" t="s">
        <v>22</v>
      </c>
      <c r="B20" s="34"/>
      <c r="C20" s="23"/>
      <c r="D20" s="5"/>
      <c r="E20" s="7"/>
      <c r="F20" s="16"/>
      <c r="G20" s="21">
        <v>906</v>
      </c>
      <c r="H20" s="2"/>
      <c r="I20" s="5"/>
      <c r="J20" s="2"/>
      <c r="K20" s="3">
        <f t="shared" si="0"/>
      </c>
      <c r="L20" s="6"/>
      <c r="M20" s="6"/>
      <c r="N20" s="6"/>
      <c r="O20" s="2"/>
      <c r="P20" s="2">
        <v>100</v>
      </c>
      <c r="Q20" s="2"/>
      <c r="R20" s="2"/>
      <c r="S20" s="2"/>
      <c r="T20" s="2">
        <v>750</v>
      </c>
      <c r="U20" s="2"/>
      <c r="V20" s="2"/>
      <c r="W20" s="3">
        <f>IF(V20&gt;0,V20/U20*10,"")</f>
      </c>
      <c r="X20" s="6"/>
      <c r="Y20" s="6"/>
      <c r="Z20" s="6"/>
      <c r="AA20" s="81"/>
      <c r="AB20" s="88"/>
      <c r="AC20" s="4"/>
      <c r="AD20" s="4"/>
      <c r="AE20" s="4"/>
      <c r="AF20" s="17"/>
      <c r="AG20" s="21"/>
      <c r="AH20" s="2"/>
      <c r="AI20" s="2"/>
      <c r="AJ20" s="2"/>
      <c r="AK20" s="2"/>
      <c r="AL20" s="2"/>
      <c r="AM20" s="2"/>
      <c r="AN20" s="2"/>
      <c r="AO20" s="2">
        <v>659</v>
      </c>
      <c r="AP20" s="2"/>
      <c r="AQ20" s="2"/>
      <c r="AR20" s="3">
        <f t="shared" si="1"/>
      </c>
      <c r="AS20" s="2"/>
      <c r="AT20" s="2"/>
      <c r="AU20" s="2"/>
      <c r="AV20" s="19">
        <f t="shared" si="2"/>
      </c>
      <c r="AW20" s="18">
        <v>40</v>
      </c>
      <c r="AX20" s="2"/>
      <c r="AY20" s="3"/>
      <c r="AZ20" s="2"/>
      <c r="BA20" s="31"/>
    </row>
    <row r="21" spans="1:53" ht="15.75">
      <c r="A21" s="32" t="s">
        <v>12</v>
      </c>
      <c r="B21" s="34"/>
      <c r="C21" s="23"/>
      <c r="D21" s="5"/>
      <c r="E21" s="7"/>
      <c r="F21" s="16"/>
      <c r="G21" s="21">
        <v>4299</v>
      </c>
      <c r="H21" s="2"/>
      <c r="I21" s="5"/>
      <c r="J21" s="2"/>
      <c r="K21" s="3">
        <f t="shared" si="0"/>
      </c>
      <c r="L21" s="6"/>
      <c r="M21" s="2"/>
      <c r="N21" s="6"/>
      <c r="O21" s="2"/>
      <c r="P21" s="2"/>
      <c r="Q21" s="2"/>
      <c r="R21" s="2"/>
      <c r="S21" s="2"/>
      <c r="T21" s="2"/>
      <c r="U21" s="2"/>
      <c r="V21" s="2"/>
      <c r="W21" s="3"/>
      <c r="X21" s="6"/>
      <c r="Y21" s="6"/>
      <c r="Z21" s="6"/>
      <c r="AA21" s="81"/>
      <c r="AB21" s="88"/>
      <c r="AC21" s="4"/>
      <c r="AD21" s="4"/>
      <c r="AE21" s="4"/>
      <c r="AF21" s="17"/>
      <c r="AG21" s="2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2">
        <v>11</v>
      </c>
      <c r="AT21" s="2"/>
      <c r="AU21" s="2"/>
      <c r="AV21" s="19">
        <f t="shared" si="2"/>
      </c>
      <c r="AW21" s="18">
        <v>2</v>
      </c>
      <c r="AX21" s="2"/>
      <c r="AY21" s="3"/>
      <c r="AZ21" s="2"/>
      <c r="BA21" s="31"/>
    </row>
    <row r="22" spans="1:53" ht="15.75">
      <c r="A22" s="32" t="s">
        <v>13</v>
      </c>
      <c r="B22" s="34"/>
      <c r="C22" s="23"/>
      <c r="D22" s="5"/>
      <c r="E22" s="7"/>
      <c r="F22" s="16"/>
      <c r="G22" s="21">
        <v>6577</v>
      </c>
      <c r="H22" s="2"/>
      <c r="I22" s="5"/>
      <c r="J22" s="2"/>
      <c r="K22" s="3">
        <f t="shared" si="0"/>
      </c>
      <c r="L22" s="2">
        <v>1234</v>
      </c>
      <c r="M22" s="2"/>
      <c r="N22" s="2"/>
      <c r="O22" s="3">
        <f>IF(N22&gt;0,N22/M22*10,"")</f>
      </c>
      <c r="P22" s="2">
        <v>2147</v>
      </c>
      <c r="Q22" s="2"/>
      <c r="R22" s="2"/>
      <c r="S22" s="2"/>
      <c r="T22" s="2">
        <v>1040</v>
      </c>
      <c r="U22" s="2"/>
      <c r="V22" s="2"/>
      <c r="W22" s="3"/>
      <c r="X22" s="6"/>
      <c r="Y22" s="6"/>
      <c r="Z22" s="6"/>
      <c r="AA22" s="81"/>
      <c r="AB22" s="88">
        <v>27</v>
      </c>
      <c r="AC22" s="4"/>
      <c r="AD22" s="4"/>
      <c r="AE22" s="4"/>
      <c r="AF22" s="17"/>
      <c r="AG22" s="21"/>
      <c r="AH22" s="2"/>
      <c r="AI22" s="2"/>
      <c r="AJ22" s="2"/>
      <c r="AK22" s="2">
        <v>5</v>
      </c>
      <c r="AL22" s="2"/>
      <c r="AM22" s="2"/>
      <c r="AN22" s="2"/>
      <c r="AO22" s="2">
        <v>1298</v>
      </c>
      <c r="AP22" s="2"/>
      <c r="AQ22" s="2"/>
      <c r="AR22" s="3">
        <f>IF(AQ22&gt;0,AQ22/AP22*10,"")</f>
      </c>
      <c r="AS22" s="2">
        <v>8</v>
      </c>
      <c r="AT22" s="2"/>
      <c r="AU22" s="2"/>
      <c r="AV22" s="19">
        <f t="shared" si="2"/>
      </c>
      <c r="AW22" s="18">
        <v>42</v>
      </c>
      <c r="AX22" s="2">
        <v>4.5</v>
      </c>
      <c r="AY22" s="3">
        <f>AX22/AW22*100</f>
        <v>10.714285714285714</v>
      </c>
      <c r="AZ22" s="2">
        <v>18</v>
      </c>
      <c r="BA22" s="31">
        <f>IF(AZ22&gt;0,AZ22/AX22*10,"")</f>
        <v>40</v>
      </c>
    </row>
    <row r="23" spans="1:53" ht="15.75">
      <c r="A23" s="32" t="s">
        <v>23</v>
      </c>
      <c r="B23" s="34"/>
      <c r="C23" s="23"/>
      <c r="D23" s="5"/>
      <c r="E23" s="7"/>
      <c r="F23" s="16"/>
      <c r="G23" s="21">
        <v>8248</v>
      </c>
      <c r="H23" s="2"/>
      <c r="I23" s="5"/>
      <c r="J23" s="2"/>
      <c r="K23" s="3">
        <f t="shared" si="0"/>
      </c>
      <c r="L23" s="2">
        <v>10170</v>
      </c>
      <c r="M23" s="2"/>
      <c r="N23" s="2"/>
      <c r="O23" s="3">
        <f>IF(N23&gt;0,N23/M23*10,"")</f>
      </c>
      <c r="P23" s="2">
        <v>228</v>
      </c>
      <c r="Q23" s="2"/>
      <c r="R23" s="2"/>
      <c r="S23" s="2">
        <f>IF(R23&gt;0,R23/Q23*10,"")</f>
      </c>
      <c r="T23" s="2">
        <v>1175</v>
      </c>
      <c r="U23" s="2"/>
      <c r="V23" s="2"/>
      <c r="W23" s="3"/>
      <c r="X23" s="6"/>
      <c r="Y23" s="6"/>
      <c r="Z23" s="6"/>
      <c r="AA23" s="81"/>
      <c r="AB23" s="88"/>
      <c r="AC23" s="4"/>
      <c r="AD23" s="4"/>
      <c r="AE23" s="4"/>
      <c r="AF23" s="17"/>
      <c r="AG23" s="21"/>
      <c r="AH23" s="2"/>
      <c r="AI23" s="2"/>
      <c r="AJ23" s="2"/>
      <c r="AK23" s="2"/>
      <c r="AL23" s="2"/>
      <c r="AM23" s="2"/>
      <c r="AN23" s="2"/>
      <c r="AO23" s="2">
        <v>0</v>
      </c>
      <c r="AP23" s="2"/>
      <c r="AQ23" s="2"/>
      <c r="AR23" s="3"/>
      <c r="AS23" s="2">
        <v>845</v>
      </c>
      <c r="AT23" s="2"/>
      <c r="AU23" s="2"/>
      <c r="AV23" s="19">
        <f t="shared" si="2"/>
      </c>
      <c r="AW23" s="18">
        <v>129</v>
      </c>
      <c r="AX23" s="2"/>
      <c r="AY23" s="3"/>
      <c r="AZ23" s="2"/>
      <c r="BA23" s="31"/>
    </row>
    <row r="24" spans="1:53" ht="15.75">
      <c r="A24" s="32" t="s">
        <v>14</v>
      </c>
      <c r="B24" s="34">
        <v>310</v>
      </c>
      <c r="C24" s="23">
        <v>44</v>
      </c>
      <c r="D24" s="5">
        <f>C24/B24*100</f>
        <v>14.193548387096774</v>
      </c>
      <c r="E24" s="7">
        <v>20</v>
      </c>
      <c r="F24" s="16">
        <f>E24/C24*10</f>
        <v>4.545454545454545</v>
      </c>
      <c r="G24" s="21">
        <v>21973</v>
      </c>
      <c r="H24" s="2"/>
      <c r="I24" s="5"/>
      <c r="J24" s="2"/>
      <c r="K24" s="3">
        <f t="shared" si="0"/>
      </c>
      <c r="L24" s="2">
        <v>1156</v>
      </c>
      <c r="M24" s="2"/>
      <c r="N24" s="2"/>
      <c r="O24" s="3">
        <f>IF(N24&gt;0,N24/M24*10,"")</f>
      </c>
      <c r="P24" s="2">
        <v>3267</v>
      </c>
      <c r="Q24" s="2"/>
      <c r="R24" s="2"/>
      <c r="S24" s="2">
        <f>IF(R24&gt;0,R24/Q24*10,"")</f>
      </c>
      <c r="T24" s="2">
        <v>1057</v>
      </c>
      <c r="U24" s="2"/>
      <c r="V24" s="2"/>
      <c r="W24" s="3">
        <f>IF(V24&gt;0,V24/U24*10,"")</f>
      </c>
      <c r="X24" s="6"/>
      <c r="Y24" s="6"/>
      <c r="Z24" s="6"/>
      <c r="AA24" s="83"/>
      <c r="AB24" s="88">
        <v>1301</v>
      </c>
      <c r="AC24" s="4"/>
      <c r="AD24" s="4"/>
      <c r="AE24" s="4"/>
      <c r="AF24" s="17"/>
      <c r="AG24" s="21"/>
      <c r="AH24" s="2"/>
      <c r="AI24" s="2"/>
      <c r="AJ24" s="2"/>
      <c r="AK24" s="2"/>
      <c r="AL24" s="2"/>
      <c r="AM24" s="2"/>
      <c r="AN24" s="2"/>
      <c r="AO24" s="2">
        <v>2727</v>
      </c>
      <c r="AP24" s="2"/>
      <c r="AQ24" s="2"/>
      <c r="AR24" s="3">
        <f>IF(AQ24&gt;0,AQ24/AP24*10,"")</f>
      </c>
      <c r="AS24" s="2">
        <v>20</v>
      </c>
      <c r="AT24" s="2"/>
      <c r="AU24" s="2"/>
      <c r="AV24" s="20">
        <f t="shared" si="2"/>
      </c>
      <c r="AW24" s="18"/>
      <c r="AX24" s="2"/>
      <c r="AY24" s="3"/>
      <c r="AZ24" s="2"/>
      <c r="BA24" s="31"/>
    </row>
    <row r="25" spans="1:53" ht="16.5" thickBot="1">
      <c r="A25" s="48" t="s">
        <v>68</v>
      </c>
      <c r="B25" s="49"/>
      <c r="C25" s="50"/>
      <c r="D25" s="51"/>
      <c r="E25" s="50"/>
      <c r="F25" s="52"/>
      <c r="G25" s="53"/>
      <c r="H25" s="54"/>
      <c r="I25" s="51"/>
      <c r="J25" s="54"/>
      <c r="K25" s="55"/>
      <c r="L25" s="54"/>
      <c r="M25" s="54"/>
      <c r="N25" s="54"/>
      <c r="O25" s="55"/>
      <c r="P25" s="54"/>
      <c r="Q25" s="54"/>
      <c r="R25" s="54"/>
      <c r="S25" s="54"/>
      <c r="T25" s="54"/>
      <c r="U25" s="54"/>
      <c r="V25" s="54"/>
      <c r="W25" s="55"/>
      <c r="X25" s="56"/>
      <c r="Y25" s="56"/>
      <c r="Z25" s="56"/>
      <c r="AA25" s="84"/>
      <c r="AB25" s="89"/>
      <c r="AC25" s="57"/>
      <c r="AD25" s="57"/>
      <c r="AE25" s="57"/>
      <c r="AF25" s="58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5"/>
      <c r="AS25" s="54"/>
      <c r="AT25" s="54"/>
      <c r="AU25" s="54"/>
      <c r="AV25" s="59"/>
      <c r="AW25" s="60">
        <v>178</v>
      </c>
      <c r="AX25" s="54">
        <v>6.5</v>
      </c>
      <c r="AY25" s="55">
        <f>AX25/AW25*100</f>
        <v>3.651685393258427</v>
      </c>
      <c r="AZ25" s="54">
        <v>248</v>
      </c>
      <c r="BA25" s="61">
        <f>IF(AZ25&gt;0,AZ25/AX25*10,"")</f>
        <v>381.53846153846155</v>
      </c>
    </row>
    <row r="26" spans="1:53" ht="16.5" thickBot="1">
      <c r="A26" s="69" t="s">
        <v>24</v>
      </c>
      <c r="B26" s="425">
        <f>SUM(B4:B24)</f>
        <v>4863</v>
      </c>
      <c r="C26" s="426">
        <f>SUM(C4:C24)</f>
        <v>3939</v>
      </c>
      <c r="D26" s="427">
        <f>C26/B26*100</f>
        <v>80.99938309685379</v>
      </c>
      <c r="E26" s="426">
        <f>SUM(E4:E24)</f>
        <v>5126</v>
      </c>
      <c r="F26" s="428">
        <f>E26/C26*10</f>
        <v>13.013455191673014</v>
      </c>
      <c r="G26" s="70">
        <f>SUM(G4:G24)</f>
        <v>206908</v>
      </c>
      <c r="H26" s="70">
        <f>SUM(H5:H24)</f>
        <v>0</v>
      </c>
      <c r="I26" s="71">
        <f>H26/G26*100</f>
        <v>0</v>
      </c>
      <c r="J26" s="70">
        <f>SUM(J5:J24)</f>
        <v>0</v>
      </c>
      <c r="K26" s="72">
        <f t="shared" si="0"/>
      </c>
      <c r="L26" s="70">
        <f>SUM(L4:L24)</f>
        <v>12560</v>
      </c>
      <c r="M26" s="70">
        <f>SUM(M5:M24)</f>
        <v>0</v>
      </c>
      <c r="N26" s="70">
        <f>SUM(N5:N24)</f>
        <v>0</v>
      </c>
      <c r="O26" s="72">
        <f>IF(N26&gt;0,N26/M26*10,"")</f>
      </c>
      <c r="P26" s="70">
        <f>SUM(P4:P24)</f>
        <v>6438</v>
      </c>
      <c r="Q26" s="70">
        <f>SUM(Q5:Q24)</f>
        <v>0</v>
      </c>
      <c r="R26" s="70">
        <f>SUM(R5:R24)</f>
        <v>0</v>
      </c>
      <c r="S26" s="73">
        <f>IF(R26&gt;0,R26/Q26*10,"")</f>
      </c>
      <c r="T26" s="70">
        <f>SUM(T4:T24)</f>
        <v>12566</v>
      </c>
      <c r="U26" s="70">
        <f>SUM(U5:U24)</f>
        <v>0</v>
      </c>
      <c r="V26" s="70">
        <f>SUM(V5:V24)</f>
        <v>0</v>
      </c>
      <c r="W26" s="73">
        <f>IF(V26&gt;0,V26/U26*10,"")</f>
      </c>
      <c r="X26" s="70">
        <f>SUM(X4:X24)</f>
        <v>720</v>
      </c>
      <c r="Y26" s="70">
        <f>SUM(Y5:Y24)</f>
        <v>0</v>
      </c>
      <c r="Z26" s="70">
        <f>SUM(Z5:Z24)</f>
        <v>0</v>
      </c>
      <c r="AA26" s="85" t="e">
        <f>Z26/Y26*10</f>
        <v>#DIV/0!</v>
      </c>
      <c r="AB26" s="425">
        <f>SUM(AB5:AB24)</f>
        <v>7784</v>
      </c>
      <c r="AC26" s="426">
        <f>SUM(AC5:AC24)</f>
        <v>659</v>
      </c>
      <c r="AD26" s="429">
        <f>AC26/AB26*100</f>
        <v>8.466084275436794</v>
      </c>
      <c r="AE26" s="426">
        <f>SUM(AE5:AE24)</f>
        <v>870</v>
      </c>
      <c r="AF26" s="430">
        <f>AE26/AC26*10</f>
        <v>13.201820940819424</v>
      </c>
      <c r="AG26" s="70">
        <f>SUM(AG4:AG24)</f>
        <v>7186</v>
      </c>
      <c r="AH26" s="70"/>
      <c r="AI26" s="70"/>
      <c r="AJ26" s="74"/>
      <c r="AK26" s="70">
        <f>SUM(AK4:AK24)</f>
        <v>5</v>
      </c>
      <c r="AL26" s="70"/>
      <c r="AM26" s="70"/>
      <c r="AN26" s="74"/>
      <c r="AO26" s="74">
        <f>SUM(AO5:AO24)</f>
        <v>11241</v>
      </c>
      <c r="AP26" s="74">
        <f>SUM(AP5:AP24)</f>
        <v>0</v>
      </c>
      <c r="AQ26" s="74">
        <f>SUM(AQ5:AQ24)</f>
        <v>0</v>
      </c>
      <c r="AR26" s="72">
        <f>IF(AQ26&gt;0,AQ26/AP26*10,"")</f>
      </c>
      <c r="AS26" s="70">
        <f>SUM(AS4:AS24)</f>
        <v>1514.8</v>
      </c>
      <c r="AT26" s="70">
        <f>SUM(AT4:AT24)</f>
        <v>0</v>
      </c>
      <c r="AU26" s="70">
        <f>SUM(AU4:AU24)</f>
        <v>0</v>
      </c>
      <c r="AV26" s="72" t="e">
        <f>AU26/AT26*10</f>
        <v>#DIV/0!</v>
      </c>
      <c r="AW26" s="431">
        <f>SUM(AW4:AW25)</f>
        <v>1622.1999999999998</v>
      </c>
      <c r="AX26" s="432">
        <f>SUM(AX4:AX25)</f>
        <v>68</v>
      </c>
      <c r="AY26" s="433">
        <f>AX26/AW26*100</f>
        <v>4.191838244359512</v>
      </c>
      <c r="AZ26" s="432">
        <f>SUM(AZ4:AZ25)</f>
        <v>1390</v>
      </c>
      <c r="BA26" s="434">
        <f>AZ26/AX26*10</f>
        <v>204.41176470588235</v>
      </c>
    </row>
    <row r="27" spans="1:53" ht="16.5" thickBot="1">
      <c r="A27" s="62" t="s">
        <v>15</v>
      </c>
      <c r="B27" s="63">
        <v>6177</v>
      </c>
      <c r="C27" s="64">
        <v>4640</v>
      </c>
      <c r="D27" s="65">
        <v>75.11737089201877</v>
      </c>
      <c r="E27" s="64">
        <v>5682</v>
      </c>
      <c r="F27" s="65">
        <v>12.245689655172413</v>
      </c>
      <c r="G27" s="66">
        <v>216725</v>
      </c>
      <c r="H27" s="66">
        <v>0</v>
      </c>
      <c r="I27" s="65">
        <v>0</v>
      </c>
      <c r="J27" s="66">
        <v>0</v>
      </c>
      <c r="K27" s="66" t="s">
        <v>69</v>
      </c>
      <c r="L27" s="66">
        <v>12966</v>
      </c>
      <c r="M27" s="66">
        <v>0</v>
      </c>
      <c r="N27" s="66">
        <v>0</v>
      </c>
      <c r="O27" s="66" t="s">
        <v>69</v>
      </c>
      <c r="P27" s="66">
        <v>4698</v>
      </c>
      <c r="Q27" s="66">
        <v>0</v>
      </c>
      <c r="R27" s="66">
        <v>0</v>
      </c>
      <c r="S27" s="66" t="s">
        <v>69</v>
      </c>
      <c r="T27" s="66">
        <v>6685</v>
      </c>
      <c r="U27" s="66">
        <v>0</v>
      </c>
      <c r="V27" s="66">
        <v>0</v>
      </c>
      <c r="W27" s="66" t="s">
        <v>69</v>
      </c>
      <c r="X27" s="66">
        <v>652</v>
      </c>
      <c r="Y27" s="66">
        <v>0</v>
      </c>
      <c r="Z27" s="66">
        <v>0</v>
      </c>
      <c r="AA27" s="86" t="e">
        <v>#DIV/0!</v>
      </c>
      <c r="AB27" s="90">
        <v>3515</v>
      </c>
      <c r="AC27" s="66">
        <v>0</v>
      </c>
      <c r="AD27" s="66">
        <v>0</v>
      </c>
      <c r="AE27" s="66">
        <v>0</v>
      </c>
      <c r="AF27" s="66">
        <v>0</v>
      </c>
      <c r="AG27" s="66">
        <v>5393</v>
      </c>
      <c r="AH27" s="66"/>
      <c r="AI27" s="66"/>
      <c r="AJ27" s="66"/>
      <c r="AK27" s="66">
        <v>15</v>
      </c>
      <c r="AL27" s="66"/>
      <c r="AM27" s="66"/>
      <c r="AN27" s="66"/>
      <c r="AO27" s="66">
        <v>13021</v>
      </c>
      <c r="AP27" s="66">
        <v>0</v>
      </c>
      <c r="AQ27" s="66">
        <v>0</v>
      </c>
      <c r="AR27" s="65" t="s">
        <v>69</v>
      </c>
      <c r="AS27" s="66">
        <v>1504.9</v>
      </c>
      <c r="AT27" s="66">
        <v>0</v>
      </c>
      <c r="AU27" s="66">
        <v>0</v>
      </c>
      <c r="AV27" s="67" t="e">
        <v>#DIV/0!</v>
      </c>
      <c r="AW27" s="63">
        <v>1328.1</v>
      </c>
      <c r="AX27" s="66">
        <v>20.64</v>
      </c>
      <c r="AY27" s="65">
        <v>1.5540998418793768</v>
      </c>
      <c r="AZ27" s="66">
        <v>647.5</v>
      </c>
      <c r="BA27" s="68">
        <v>313.7112403100775</v>
      </c>
    </row>
  </sheetData>
  <sheetProtection/>
  <mergeCells count="14">
    <mergeCell ref="G2:K2"/>
    <mergeCell ref="L2:O2"/>
    <mergeCell ref="P2:S2"/>
    <mergeCell ref="T2:W2"/>
    <mergeCell ref="A1:BA1"/>
    <mergeCell ref="AW2:BA2"/>
    <mergeCell ref="AG2:AJ2"/>
    <mergeCell ref="AK2:AN2"/>
    <mergeCell ref="AO2:AR2"/>
    <mergeCell ref="AS2:AV2"/>
    <mergeCell ref="A2:A3"/>
    <mergeCell ref="B2:F2"/>
    <mergeCell ref="X2:AA2"/>
    <mergeCell ref="AB2:A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470" t="s">
        <v>71</v>
      </c>
      <c r="B1" s="471"/>
      <c r="C1" s="471"/>
      <c r="D1" s="471"/>
      <c r="E1" s="471"/>
      <c r="F1" s="471"/>
      <c r="G1" s="472"/>
      <c r="H1" s="465">
        <v>43319</v>
      </c>
      <c r="I1" s="466"/>
    </row>
    <row r="2" spans="1:9" ht="19.5" thickBot="1">
      <c r="A2" s="292"/>
      <c r="F2" s="467"/>
      <c r="G2" s="467"/>
      <c r="H2" s="468"/>
      <c r="I2" s="468"/>
    </row>
    <row r="3" spans="1:9" ht="19.5" thickBot="1">
      <c r="A3" s="469" t="s">
        <v>72</v>
      </c>
      <c r="B3" s="469" t="s">
        <v>73</v>
      </c>
      <c r="C3" s="469"/>
      <c r="D3" s="469"/>
      <c r="E3" s="469"/>
      <c r="F3" s="469"/>
      <c r="G3" s="469"/>
      <c r="H3" s="469"/>
      <c r="I3" s="469"/>
    </row>
    <row r="4" spans="1:9" ht="19.5" thickBot="1">
      <c r="A4" s="469"/>
      <c r="B4" s="469" t="s">
        <v>74</v>
      </c>
      <c r="C4" s="469"/>
      <c r="D4" s="469"/>
      <c r="E4" s="469"/>
      <c r="F4" s="469" t="s">
        <v>75</v>
      </c>
      <c r="G4" s="469"/>
      <c r="H4" s="469"/>
      <c r="I4" s="469"/>
    </row>
    <row r="5" spans="1:9" ht="19.5" thickBot="1">
      <c r="A5" s="469"/>
      <c r="B5" s="293" t="s">
        <v>76</v>
      </c>
      <c r="C5" s="294" t="s">
        <v>77</v>
      </c>
      <c r="D5" s="294" t="s">
        <v>78</v>
      </c>
      <c r="E5" s="295" t="s">
        <v>0</v>
      </c>
      <c r="F5" s="293" t="s">
        <v>76</v>
      </c>
      <c r="G5" s="294" t="s">
        <v>77</v>
      </c>
      <c r="H5" s="294" t="s">
        <v>78</v>
      </c>
      <c r="I5" s="295" t="s">
        <v>0</v>
      </c>
    </row>
    <row r="6" spans="1:9" ht="18.75">
      <c r="A6" s="296" t="s">
        <v>1</v>
      </c>
      <c r="B6" s="297">
        <v>469</v>
      </c>
      <c r="C6" s="298">
        <v>461</v>
      </c>
      <c r="D6" s="298">
        <v>450</v>
      </c>
      <c r="E6" s="299">
        <f aca="true" t="shared" si="0" ref="E6:E27">D6/B6*100</f>
        <v>95.94882729211088</v>
      </c>
      <c r="F6" s="300">
        <v>0</v>
      </c>
      <c r="G6" s="301"/>
      <c r="H6" s="301"/>
      <c r="I6" s="302"/>
    </row>
    <row r="7" spans="1:9" ht="18.75">
      <c r="A7" s="303" t="s">
        <v>17</v>
      </c>
      <c r="B7" s="304">
        <v>5467</v>
      </c>
      <c r="C7" s="305">
        <v>5130</v>
      </c>
      <c r="D7" s="305">
        <v>5035</v>
      </c>
      <c r="E7" s="306">
        <f t="shared" si="0"/>
        <v>92.09804280226815</v>
      </c>
      <c r="F7" s="307">
        <v>4953</v>
      </c>
      <c r="G7" s="308">
        <v>1890</v>
      </c>
      <c r="H7" s="308">
        <v>1890</v>
      </c>
      <c r="I7" s="309">
        <f aca="true" t="shared" si="1" ref="I7:I27">H7/F7*100</f>
        <v>38.158691701998784</v>
      </c>
    </row>
    <row r="8" spans="1:9" ht="18.75">
      <c r="A8" s="303" t="s">
        <v>18</v>
      </c>
      <c r="B8" s="304">
        <v>5409</v>
      </c>
      <c r="C8" s="305">
        <v>5409</v>
      </c>
      <c r="D8" s="305">
        <v>5409</v>
      </c>
      <c r="E8" s="306">
        <f t="shared" si="0"/>
        <v>100</v>
      </c>
      <c r="F8" s="307">
        <v>1600</v>
      </c>
      <c r="G8" s="308">
        <v>1600</v>
      </c>
      <c r="H8" s="308">
        <v>1600</v>
      </c>
      <c r="I8" s="309">
        <f t="shared" si="1"/>
        <v>100</v>
      </c>
    </row>
    <row r="9" spans="1:9" ht="18.75">
      <c r="A9" s="303" t="s">
        <v>2</v>
      </c>
      <c r="B9" s="304">
        <v>2634</v>
      </c>
      <c r="C9" s="305">
        <v>2634</v>
      </c>
      <c r="D9" s="305">
        <v>2634</v>
      </c>
      <c r="E9" s="306">
        <f t="shared" si="0"/>
        <v>100</v>
      </c>
      <c r="F9" s="307">
        <v>3546</v>
      </c>
      <c r="G9" s="308">
        <v>3546</v>
      </c>
      <c r="H9" s="308">
        <v>3546</v>
      </c>
      <c r="I9" s="309">
        <f t="shared" si="1"/>
        <v>100</v>
      </c>
    </row>
    <row r="10" spans="1:9" ht="18.75">
      <c r="A10" s="303" t="s">
        <v>3</v>
      </c>
      <c r="B10" s="304">
        <v>1097</v>
      </c>
      <c r="C10" s="305">
        <v>1097</v>
      </c>
      <c r="D10" s="305">
        <v>1097</v>
      </c>
      <c r="E10" s="306">
        <f t="shared" si="0"/>
        <v>100</v>
      </c>
      <c r="F10" s="307">
        <v>265</v>
      </c>
      <c r="G10" s="308">
        <v>265</v>
      </c>
      <c r="H10" s="308">
        <v>265</v>
      </c>
      <c r="I10" s="309">
        <f t="shared" si="1"/>
        <v>100</v>
      </c>
    </row>
    <row r="11" spans="1:9" ht="18.75">
      <c r="A11" s="303" t="s">
        <v>19</v>
      </c>
      <c r="B11" s="304">
        <v>2682</v>
      </c>
      <c r="C11" s="305">
        <v>2682</v>
      </c>
      <c r="D11" s="305">
        <v>2682</v>
      </c>
      <c r="E11" s="306">
        <f t="shared" si="0"/>
        <v>100</v>
      </c>
      <c r="F11" s="307">
        <v>7254</v>
      </c>
      <c r="G11" s="308">
        <v>7254</v>
      </c>
      <c r="H11" s="308">
        <v>7254</v>
      </c>
      <c r="I11" s="309">
        <f t="shared" si="1"/>
        <v>100</v>
      </c>
    </row>
    <row r="12" spans="1:9" ht="18.75">
      <c r="A12" s="303" t="s">
        <v>4</v>
      </c>
      <c r="B12" s="304">
        <v>4540</v>
      </c>
      <c r="C12" s="305">
        <v>4540</v>
      </c>
      <c r="D12" s="305">
        <v>4540</v>
      </c>
      <c r="E12" s="306">
        <f t="shared" si="0"/>
        <v>100</v>
      </c>
      <c r="F12" s="307">
        <v>4805</v>
      </c>
      <c r="G12" s="308">
        <v>4805</v>
      </c>
      <c r="H12" s="308">
        <v>4805</v>
      </c>
      <c r="I12" s="309">
        <f t="shared" si="1"/>
        <v>100</v>
      </c>
    </row>
    <row r="13" spans="1:9" ht="18.75">
      <c r="A13" s="303" t="s">
        <v>5</v>
      </c>
      <c r="B13" s="304">
        <v>4221</v>
      </c>
      <c r="C13" s="305">
        <v>4221</v>
      </c>
      <c r="D13" s="305">
        <v>4221</v>
      </c>
      <c r="E13" s="306">
        <f t="shared" si="0"/>
        <v>100</v>
      </c>
      <c r="F13" s="307">
        <v>5635</v>
      </c>
      <c r="G13" s="308">
        <v>4877</v>
      </c>
      <c r="H13" s="308">
        <v>4877</v>
      </c>
      <c r="I13" s="309">
        <f t="shared" si="1"/>
        <v>86.54835847382432</v>
      </c>
    </row>
    <row r="14" spans="1:9" ht="18.75">
      <c r="A14" s="303" t="s">
        <v>6</v>
      </c>
      <c r="B14" s="304">
        <v>2824</v>
      </c>
      <c r="C14" s="305">
        <v>2503</v>
      </c>
      <c r="D14" s="305">
        <v>2503</v>
      </c>
      <c r="E14" s="306">
        <f t="shared" si="0"/>
        <v>88.63314447592067</v>
      </c>
      <c r="F14" s="307">
        <v>489</v>
      </c>
      <c r="G14" s="308">
        <v>489</v>
      </c>
      <c r="H14" s="308">
        <v>489</v>
      </c>
      <c r="I14" s="309">
        <f t="shared" si="1"/>
        <v>100</v>
      </c>
    </row>
    <row r="15" spans="1:9" ht="18.75">
      <c r="A15" s="303" t="s">
        <v>7</v>
      </c>
      <c r="B15" s="304">
        <v>702</v>
      </c>
      <c r="C15" s="305">
        <v>702</v>
      </c>
      <c r="D15" s="305">
        <v>702</v>
      </c>
      <c r="E15" s="306">
        <f t="shared" si="0"/>
        <v>100</v>
      </c>
      <c r="F15" s="307">
        <v>1320</v>
      </c>
      <c r="G15" s="308">
        <v>1320</v>
      </c>
      <c r="H15" s="308">
        <v>1320</v>
      </c>
      <c r="I15" s="309">
        <f t="shared" si="1"/>
        <v>100</v>
      </c>
    </row>
    <row r="16" spans="1:9" ht="18.75">
      <c r="A16" s="303" t="s">
        <v>8</v>
      </c>
      <c r="B16" s="304">
        <v>2899</v>
      </c>
      <c r="C16" s="305">
        <v>2899</v>
      </c>
      <c r="D16" s="305">
        <v>2899</v>
      </c>
      <c r="E16" s="306">
        <f t="shared" si="0"/>
        <v>100</v>
      </c>
      <c r="F16" s="307">
        <v>783</v>
      </c>
      <c r="G16" s="308">
        <v>783</v>
      </c>
      <c r="H16" s="308">
        <v>783</v>
      </c>
      <c r="I16" s="309">
        <f t="shared" si="1"/>
        <v>100</v>
      </c>
    </row>
    <row r="17" spans="1:9" ht="18.75">
      <c r="A17" s="303" t="s">
        <v>9</v>
      </c>
      <c r="B17" s="304">
        <v>1880</v>
      </c>
      <c r="C17" s="305">
        <v>1880</v>
      </c>
      <c r="D17" s="305">
        <v>1880</v>
      </c>
      <c r="E17" s="306">
        <f t="shared" si="0"/>
        <v>100</v>
      </c>
      <c r="F17" s="307">
        <v>453</v>
      </c>
      <c r="G17" s="308">
        <v>453</v>
      </c>
      <c r="H17" s="308">
        <v>453</v>
      </c>
      <c r="I17" s="309">
        <f t="shared" si="1"/>
        <v>100</v>
      </c>
    </row>
    <row r="18" spans="1:9" ht="18.75">
      <c r="A18" s="303" t="s">
        <v>20</v>
      </c>
      <c r="B18" s="304">
        <v>3461</v>
      </c>
      <c r="C18" s="305">
        <v>3461</v>
      </c>
      <c r="D18" s="305">
        <v>3461</v>
      </c>
      <c r="E18" s="306">
        <f t="shared" si="0"/>
        <v>100</v>
      </c>
      <c r="F18" s="307">
        <v>878</v>
      </c>
      <c r="G18" s="308">
        <v>878</v>
      </c>
      <c r="H18" s="308">
        <v>878</v>
      </c>
      <c r="I18" s="309">
        <f t="shared" si="1"/>
        <v>100</v>
      </c>
    </row>
    <row r="19" spans="1:9" ht="18.75">
      <c r="A19" s="303" t="s">
        <v>10</v>
      </c>
      <c r="B19" s="304">
        <v>1881</v>
      </c>
      <c r="C19" s="305">
        <v>1881</v>
      </c>
      <c r="D19" s="305">
        <v>1881</v>
      </c>
      <c r="E19" s="306">
        <f t="shared" si="0"/>
        <v>100</v>
      </c>
      <c r="F19" s="307">
        <v>2181</v>
      </c>
      <c r="G19" s="308">
        <v>2181</v>
      </c>
      <c r="H19" s="308">
        <v>2181</v>
      </c>
      <c r="I19" s="309">
        <f t="shared" si="1"/>
        <v>100</v>
      </c>
    </row>
    <row r="20" spans="1:9" ht="18.75">
      <c r="A20" s="303" t="s">
        <v>11</v>
      </c>
      <c r="B20" s="304">
        <v>2103</v>
      </c>
      <c r="C20" s="305">
        <v>2103</v>
      </c>
      <c r="D20" s="305">
        <v>2103</v>
      </c>
      <c r="E20" s="306">
        <f t="shared" si="0"/>
        <v>100</v>
      </c>
      <c r="F20" s="307">
        <v>3410</v>
      </c>
      <c r="G20" s="308">
        <v>3410</v>
      </c>
      <c r="H20" s="308">
        <v>3410</v>
      </c>
      <c r="I20" s="309">
        <f t="shared" si="1"/>
        <v>100</v>
      </c>
    </row>
    <row r="21" spans="1:9" ht="18.75">
      <c r="A21" s="303" t="s">
        <v>21</v>
      </c>
      <c r="B21" s="304">
        <v>1902</v>
      </c>
      <c r="C21" s="305">
        <v>1902</v>
      </c>
      <c r="D21" s="305">
        <v>1902</v>
      </c>
      <c r="E21" s="306">
        <f t="shared" si="0"/>
        <v>100</v>
      </c>
      <c r="F21" s="307">
        <v>2362</v>
      </c>
      <c r="G21" s="308">
        <v>2362</v>
      </c>
      <c r="H21" s="308">
        <v>2362</v>
      </c>
      <c r="I21" s="309">
        <f t="shared" si="1"/>
        <v>100</v>
      </c>
    </row>
    <row r="22" spans="1:9" ht="18.75">
      <c r="A22" s="303" t="s">
        <v>22</v>
      </c>
      <c r="B22" s="304">
        <v>3589</v>
      </c>
      <c r="C22" s="305">
        <v>3100</v>
      </c>
      <c r="D22" s="305">
        <v>3100</v>
      </c>
      <c r="E22" s="306">
        <f t="shared" si="0"/>
        <v>86.37503482864307</v>
      </c>
      <c r="F22" s="307">
        <v>2275</v>
      </c>
      <c r="G22" s="308">
        <v>1710</v>
      </c>
      <c r="H22" s="308">
        <v>1710</v>
      </c>
      <c r="I22" s="309">
        <f t="shared" si="1"/>
        <v>75.16483516483517</v>
      </c>
    </row>
    <row r="23" spans="1:9" ht="18.75">
      <c r="A23" s="303" t="s">
        <v>12</v>
      </c>
      <c r="B23" s="304">
        <v>3388</v>
      </c>
      <c r="C23" s="305">
        <v>3388</v>
      </c>
      <c r="D23" s="305">
        <v>3388</v>
      </c>
      <c r="E23" s="306">
        <f t="shared" si="0"/>
        <v>100</v>
      </c>
      <c r="F23" s="307">
        <v>1533</v>
      </c>
      <c r="G23" s="308">
        <v>1533</v>
      </c>
      <c r="H23" s="308">
        <v>1533</v>
      </c>
      <c r="I23" s="309">
        <f t="shared" si="1"/>
        <v>100</v>
      </c>
    </row>
    <row r="24" spans="1:9" ht="18.75">
      <c r="A24" s="303" t="s">
        <v>13</v>
      </c>
      <c r="B24" s="304">
        <v>3683</v>
      </c>
      <c r="C24" s="305">
        <v>3683</v>
      </c>
      <c r="D24" s="305">
        <v>3683</v>
      </c>
      <c r="E24" s="306">
        <f t="shared" si="0"/>
        <v>100</v>
      </c>
      <c r="F24" s="307">
        <v>3208</v>
      </c>
      <c r="G24" s="308">
        <v>3208</v>
      </c>
      <c r="H24" s="308">
        <v>3208</v>
      </c>
      <c r="I24" s="309">
        <f t="shared" si="1"/>
        <v>100</v>
      </c>
    </row>
    <row r="25" spans="1:9" ht="18.75">
      <c r="A25" s="303" t="s">
        <v>23</v>
      </c>
      <c r="B25" s="304">
        <v>3615</v>
      </c>
      <c r="C25" s="305">
        <v>3615</v>
      </c>
      <c r="D25" s="305">
        <v>3615</v>
      </c>
      <c r="E25" s="306">
        <f t="shared" si="0"/>
        <v>100</v>
      </c>
      <c r="F25" s="307">
        <v>1473</v>
      </c>
      <c r="G25" s="308">
        <v>1473</v>
      </c>
      <c r="H25" s="308">
        <v>1473</v>
      </c>
      <c r="I25" s="309">
        <f t="shared" si="1"/>
        <v>100</v>
      </c>
    </row>
    <row r="26" spans="1:9" ht="19.5" thickBot="1">
      <c r="A26" s="310" t="s">
        <v>14</v>
      </c>
      <c r="B26" s="311">
        <v>4332</v>
      </c>
      <c r="C26" s="312">
        <v>4290</v>
      </c>
      <c r="D26" s="312">
        <v>3847</v>
      </c>
      <c r="E26" s="313">
        <f t="shared" si="0"/>
        <v>88.80424746075715</v>
      </c>
      <c r="F26" s="314">
        <v>3130</v>
      </c>
      <c r="G26" s="315">
        <v>2577</v>
      </c>
      <c r="H26" s="315">
        <v>2401</v>
      </c>
      <c r="I26" s="316">
        <f t="shared" si="1"/>
        <v>76.70926517571885</v>
      </c>
    </row>
    <row r="27" spans="1:9" ht="19.5" thickBot="1">
      <c r="A27" s="317" t="s">
        <v>79</v>
      </c>
      <c r="B27" s="317">
        <f>SUM(B6:B26)</f>
        <v>62778</v>
      </c>
      <c r="C27" s="317">
        <f>SUM(C6:C26)</f>
        <v>61581</v>
      </c>
      <c r="D27" s="317">
        <f>SUM(D6:D26)</f>
        <v>61032</v>
      </c>
      <c r="E27" s="318">
        <f t="shared" si="0"/>
        <v>97.21877090700563</v>
      </c>
      <c r="F27" s="319">
        <f>SUM(F6:F26)</f>
        <v>51553</v>
      </c>
      <c r="G27" s="319">
        <f>SUM(G6:G26)</f>
        <v>46614</v>
      </c>
      <c r="H27" s="319">
        <f>SUM(H6:H26)</f>
        <v>46438</v>
      </c>
      <c r="I27" s="320">
        <f t="shared" si="1"/>
        <v>90.07817197835237</v>
      </c>
    </row>
    <row r="28" spans="1:9" ht="16.5" customHeight="1" thickBot="1">
      <c r="A28" s="321" t="s">
        <v>80</v>
      </c>
      <c r="B28" s="322">
        <v>67632</v>
      </c>
      <c r="C28" s="323">
        <v>66980</v>
      </c>
      <c r="D28" s="323">
        <v>66980</v>
      </c>
      <c r="E28" s="324">
        <v>99.03595930920275</v>
      </c>
      <c r="F28" s="325">
        <v>56796</v>
      </c>
      <c r="G28" s="323">
        <v>44479</v>
      </c>
      <c r="H28" s="323">
        <v>43306</v>
      </c>
      <c r="I28" s="326">
        <v>76.24832734699626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23.00390625" style="327" customWidth="1"/>
    <col min="2" max="2" width="8.875" style="327" customWidth="1"/>
    <col min="3" max="3" width="9.75390625" style="327" customWidth="1"/>
    <col min="4" max="4" width="14.00390625" style="327" customWidth="1"/>
    <col min="5" max="5" width="8.375" style="327" customWidth="1"/>
    <col min="6" max="6" width="8.00390625" style="327" customWidth="1"/>
    <col min="7" max="7" width="8.875" style="327" customWidth="1"/>
    <col min="8" max="8" width="9.25390625" style="327" customWidth="1"/>
    <col min="9" max="9" width="13.375" style="327" customWidth="1"/>
    <col min="10" max="10" width="9.00390625" style="327" customWidth="1"/>
    <col min="11" max="11" width="7.00390625" style="327" bestFit="1" customWidth="1"/>
    <col min="12" max="12" width="8.00390625" style="327" bestFit="1" customWidth="1"/>
    <col min="13" max="13" width="9.125" style="327" bestFit="1" customWidth="1"/>
    <col min="14" max="14" width="14.00390625" style="327" customWidth="1"/>
    <col min="15" max="15" width="8.375" style="327" customWidth="1"/>
    <col min="16" max="16" width="7.125" style="327" customWidth="1"/>
    <col min="17" max="17" width="7.875" style="327" hidden="1" customWidth="1"/>
    <col min="18" max="18" width="9.125" style="327" hidden="1" customWidth="1"/>
    <col min="19" max="19" width="8.75390625" style="327" hidden="1" customWidth="1"/>
    <col min="20" max="20" width="6.75390625" style="327" hidden="1" customWidth="1"/>
    <col min="21" max="21" width="5.00390625" style="327" hidden="1" customWidth="1"/>
    <col min="22" max="22" width="0.12890625" style="327" hidden="1" customWidth="1"/>
    <col min="23" max="23" width="9.125" style="327" hidden="1" customWidth="1"/>
    <col min="24" max="24" width="8.75390625" style="327" hidden="1" customWidth="1"/>
    <col min="25" max="25" width="6.75390625" style="327" hidden="1" customWidth="1"/>
    <col min="26" max="26" width="4.375" style="327" hidden="1" customWidth="1"/>
    <col min="27" max="16384" width="9.125" style="327" customWidth="1"/>
  </cols>
  <sheetData>
    <row r="2" spans="2:16" ht="39" customHeight="1">
      <c r="B2" s="477" t="s">
        <v>81</v>
      </c>
      <c r="C2" s="477"/>
      <c r="D2" s="477"/>
      <c r="E2" s="477"/>
      <c r="F2" s="477"/>
      <c r="G2" s="477"/>
      <c r="H2" s="477"/>
      <c r="I2" s="477"/>
      <c r="J2" s="478"/>
      <c r="K2" s="478"/>
      <c r="L2" s="478"/>
      <c r="M2" s="478"/>
      <c r="N2" s="478"/>
      <c r="O2" s="328"/>
      <c r="P2" s="328"/>
    </row>
    <row r="3" spans="1:26" ht="22.5" customHeight="1" thickBot="1">
      <c r="A3" s="329"/>
      <c r="B3" s="330"/>
      <c r="C3" s="330"/>
      <c r="D3" s="330"/>
      <c r="E3" s="330"/>
      <c r="F3" s="330"/>
      <c r="G3" s="330"/>
      <c r="H3" s="330"/>
      <c r="I3" s="331"/>
      <c r="J3" s="485"/>
      <c r="K3" s="486"/>
      <c r="L3" s="330"/>
      <c r="M3" s="330"/>
      <c r="N3" s="330"/>
      <c r="O3" s="487">
        <v>43319</v>
      </c>
      <c r="P3" s="488"/>
      <c r="T3" s="329"/>
      <c r="U3" s="329"/>
      <c r="Z3" s="329"/>
    </row>
    <row r="4" spans="1:26" ht="15.75" customHeight="1" thickBot="1">
      <c r="A4" s="473" t="s">
        <v>16</v>
      </c>
      <c r="B4" s="475" t="s">
        <v>82</v>
      </c>
      <c r="C4" s="475"/>
      <c r="D4" s="475"/>
      <c r="E4" s="475"/>
      <c r="F4" s="475"/>
      <c r="G4" s="476" t="s">
        <v>83</v>
      </c>
      <c r="H4" s="476"/>
      <c r="I4" s="476"/>
      <c r="J4" s="476"/>
      <c r="K4" s="476"/>
      <c r="L4" s="481" t="s">
        <v>84</v>
      </c>
      <c r="M4" s="482"/>
      <c r="N4" s="482"/>
      <c r="O4" s="482"/>
      <c r="P4" s="483"/>
      <c r="Q4" s="484" t="s">
        <v>85</v>
      </c>
      <c r="R4" s="479"/>
      <c r="S4" s="479"/>
      <c r="T4" s="479"/>
      <c r="U4" s="479"/>
      <c r="V4" s="479" t="s">
        <v>86</v>
      </c>
      <c r="W4" s="479"/>
      <c r="X4" s="479"/>
      <c r="Y4" s="479"/>
      <c r="Z4" s="480"/>
    </row>
    <row r="5" spans="1:26" ht="40.5" customHeight="1" thickBot="1">
      <c r="A5" s="474"/>
      <c r="B5" s="332" t="s">
        <v>87</v>
      </c>
      <c r="C5" s="333" t="s">
        <v>88</v>
      </c>
      <c r="D5" s="333" t="s">
        <v>89</v>
      </c>
      <c r="E5" s="334" t="s">
        <v>90</v>
      </c>
      <c r="F5" s="335" t="s">
        <v>0</v>
      </c>
      <c r="G5" s="332" t="s">
        <v>87</v>
      </c>
      <c r="H5" s="334" t="s">
        <v>88</v>
      </c>
      <c r="I5" s="333" t="s">
        <v>89</v>
      </c>
      <c r="J5" s="334" t="s">
        <v>90</v>
      </c>
      <c r="K5" s="335" t="s">
        <v>0</v>
      </c>
      <c r="L5" s="332" t="s">
        <v>87</v>
      </c>
      <c r="M5" s="334" t="s">
        <v>88</v>
      </c>
      <c r="N5" s="333" t="s">
        <v>89</v>
      </c>
      <c r="O5" s="334" t="s">
        <v>90</v>
      </c>
      <c r="P5" s="335" t="s">
        <v>0</v>
      </c>
      <c r="Q5" s="332" t="s">
        <v>87</v>
      </c>
      <c r="R5" s="334" t="s">
        <v>88</v>
      </c>
      <c r="S5" s="333" t="s">
        <v>89</v>
      </c>
      <c r="T5" s="333" t="s">
        <v>90</v>
      </c>
      <c r="U5" s="335" t="s">
        <v>0</v>
      </c>
      <c r="V5" s="332" t="s">
        <v>91</v>
      </c>
      <c r="W5" s="334" t="s">
        <v>88</v>
      </c>
      <c r="X5" s="333" t="s">
        <v>89</v>
      </c>
      <c r="Y5" s="333" t="s">
        <v>90</v>
      </c>
      <c r="Z5" s="335" t="s">
        <v>0</v>
      </c>
    </row>
    <row r="6" spans="1:26" ht="15.75">
      <c r="A6" s="336" t="s">
        <v>1</v>
      </c>
      <c r="B6" s="9">
        <v>420</v>
      </c>
      <c r="C6" s="9">
        <v>18</v>
      </c>
      <c r="D6" s="337">
        <v>243</v>
      </c>
      <c r="E6" s="337">
        <f aca="true" t="shared" si="0" ref="E6:E27">C6+D6</f>
        <v>261</v>
      </c>
      <c r="F6" s="338">
        <f>E6/B6*100</f>
        <v>62.142857142857146</v>
      </c>
      <c r="G6" s="9">
        <v>0</v>
      </c>
      <c r="H6" s="9">
        <v>0</v>
      </c>
      <c r="I6" s="339"/>
      <c r="J6" s="337">
        <f aca="true" t="shared" si="1" ref="J6:J26">H6+I6</f>
        <v>0</v>
      </c>
      <c r="K6" s="340">
        <v>0</v>
      </c>
      <c r="L6" s="9">
        <v>0</v>
      </c>
      <c r="M6" s="9">
        <v>0</v>
      </c>
      <c r="N6" s="339"/>
      <c r="O6" s="337">
        <f aca="true" t="shared" si="2" ref="O6:O26">M6+N6</f>
        <v>0</v>
      </c>
      <c r="P6" s="340">
        <v>0</v>
      </c>
      <c r="Q6" s="9">
        <v>0</v>
      </c>
      <c r="R6" s="9">
        <v>0</v>
      </c>
      <c r="S6" s="339"/>
      <c r="T6" s="337">
        <f aca="true" t="shared" si="3" ref="T6:T26">R6+S6</f>
        <v>0</v>
      </c>
      <c r="U6" s="342">
        <v>0</v>
      </c>
      <c r="V6" s="9">
        <v>142</v>
      </c>
      <c r="W6" s="9">
        <v>0</v>
      </c>
      <c r="X6" s="343"/>
      <c r="Y6" s="344">
        <f aca="true" t="shared" si="4" ref="Y6:Y26">W6+X6</f>
        <v>0</v>
      </c>
      <c r="Z6" s="341">
        <f>Y6/V6*100</f>
        <v>0</v>
      </c>
    </row>
    <row r="7" spans="1:26" ht="15.75">
      <c r="A7" s="345" t="s">
        <v>17</v>
      </c>
      <c r="B7" s="9">
        <v>3000</v>
      </c>
      <c r="C7" s="9">
        <v>26</v>
      </c>
      <c r="D7" s="343">
        <v>1974</v>
      </c>
      <c r="E7" s="344">
        <f t="shared" si="0"/>
        <v>2000</v>
      </c>
      <c r="F7" s="340">
        <f aca="true" t="shared" si="5" ref="F7:F27">(E7*100)/B7</f>
        <v>66.66666666666667</v>
      </c>
      <c r="G7" s="9">
        <v>5000</v>
      </c>
      <c r="H7" s="9">
        <v>63</v>
      </c>
      <c r="I7" s="343">
        <v>600</v>
      </c>
      <c r="J7" s="337">
        <f t="shared" si="1"/>
        <v>663</v>
      </c>
      <c r="K7" s="340">
        <f aca="true" t="shared" si="6" ref="K7:K22">(J7*100)/G7</f>
        <v>13.26</v>
      </c>
      <c r="L7" s="9">
        <v>1500</v>
      </c>
      <c r="M7" s="9">
        <v>0</v>
      </c>
      <c r="N7" s="343">
        <v>122</v>
      </c>
      <c r="O7" s="337">
        <f t="shared" si="2"/>
        <v>122</v>
      </c>
      <c r="P7" s="340">
        <f aca="true" t="shared" si="7" ref="P7:P27">(O7*100)/L7</f>
        <v>8.133333333333333</v>
      </c>
      <c r="Q7" s="9">
        <v>0</v>
      </c>
      <c r="R7" s="9">
        <v>0</v>
      </c>
      <c r="S7" s="343"/>
      <c r="T7" s="337">
        <f t="shared" si="3"/>
        <v>0</v>
      </c>
      <c r="U7" s="341">
        <v>0</v>
      </c>
      <c r="V7" s="9">
        <v>4500</v>
      </c>
      <c r="W7" s="9">
        <v>0</v>
      </c>
      <c r="X7" s="343"/>
      <c r="Y7" s="344">
        <f t="shared" si="4"/>
        <v>0</v>
      </c>
      <c r="Z7" s="341">
        <f aca="true" t="shared" si="8" ref="Z7:Z27">(Y7*100)/V7</f>
        <v>0</v>
      </c>
    </row>
    <row r="8" spans="1:26" ht="15.75">
      <c r="A8" s="345" t="s">
        <v>18</v>
      </c>
      <c r="B8" s="9">
        <v>2020</v>
      </c>
      <c r="C8" s="9">
        <v>110</v>
      </c>
      <c r="D8" s="343">
        <v>1497</v>
      </c>
      <c r="E8" s="344">
        <f t="shared" si="0"/>
        <v>1607</v>
      </c>
      <c r="F8" s="340">
        <f t="shared" si="5"/>
        <v>79.55445544554455</v>
      </c>
      <c r="G8" s="9">
        <v>3950</v>
      </c>
      <c r="H8" s="9">
        <v>3000</v>
      </c>
      <c r="I8" s="343">
        <v>8663</v>
      </c>
      <c r="J8" s="337">
        <f t="shared" si="1"/>
        <v>11663</v>
      </c>
      <c r="K8" s="340">
        <f t="shared" si="6"/>
        <v>295.26582278481015</v>
      </c>
      <c r="L8" s="9">
        <v>2010</v>
      </c>
      <c r="M8" s="9">
        <v>0</v>
      </c>
      <c r="N8" s="343"/>
      <c r="O8" s="337">
        <f t="shared" si="2"/>
        <v>0</v>
      </c>
      <c r="P8" s="340">
        <f t="shared" si="7"/>
        <v>0</v>
      </c>
      <c r="Q8" s="9">
        <v>11500</v>
      </c>
      <c r="R8" s="9">
        <v>2010</v>
      </c>
      <c r="S8" s="343"/>
      <c r="T8" s="337">
        <f t="shared" si="3"/>
        <v>2010</v>
      </c>
      <c r="U8" s="341">
        <f>(T8*100)/Q8</f>
        <v>17.47826086956522</v>
      </c>
      <c r="V8" s="9">
        <v>18800</v>
      </c>
      <c r="W8" s="9">
        <v>800</v>
      </c>
      <c r="X8" s="343"/>
      <c r="Y8" s="344">
        <f t="shared" si="4"/>
        <v>800</v>
      </c>
      <c r="Z8" s="341">
        <f t="shared" si="8"/>
        <v>4.25531914893617</v>
      </c>
    </row>
    <row r="9" spans="1:26" ht="15.75">
      <c r="A9" s="345" t="s">
        <v>2</v>
      </c>
      <c r="B9" s="9">
        <v>2000</v>
      </c>
      <c r="C9" s="9">
        <v>0</v>
      </c>
      <c r="D9" s="343">
        <v>2000</v>
      </c>
      <c r="E9" s="344">
        <f t="shared" si="0"/>
        <v>2000</v>
      </c>
      <c r="F9" s="340">
        <f t="shared" si="5"/>
        <v>100</v>
      </c>
      <c r="G9" s="9">
        <v>650</v>
      </c>
      <c r="H9" s="9">
        <v>0</v>
      </c>
      <c r="I9" s="343">
        <v>650</v>
      </c>
      <c r="J9" s="337">
        <f t="shared" si="1"/>
        <v>650</v>
      </c>
      <c r="K9" s="340">
        <f t="shared" si="6"/>
        <v>100</v>
      </c>
      <c r="L9" s="9">
        <v>150</v>
      </c>
      <c r="M9" s="9">
        <v>0</v>
      </c>
      <c r="N9" s="343">
        <v>150</v>
      </c>
      <c r="O9" s="337">
        <f t="shared" si="2"/>
        <v>150</v>
      </c>
      <c r="P9" s="340">
        <f t="shared" si="7"/>
        <v>100</v>
      </c>
      <c r="Q9" s="9">
        <v>0</v>
      </c>
      <c r="R9" s="9">
        <v>0</v>
      </c>
      <c r="S9" s="343"/>
      <c r="T9" s="337">
        <f t="shared" si="3"/>
        <v>0</v>
      </c>
      <c r="U9" s="341">
        <v>0</v>
      </c>
      <c r="V9" s="9">
        <v>560</v>
      </c>
      <c r="W9" s="9">
        <v>0</v>
      </c>
      <c r="X9" s="343"/>
      <c r="Y9" s="344">
        <f t="shared" si="4"/>
        <v>0</v>
      </c>
      <c r="Z9" s="341">
        <f t="shared" si="8"/>
        <v>0</v>
      </c>
    </row>
    <row r="10" spans="1:26" ht="15.75">
      <c r="A10" s="345" t="s">
        <v>3</v>
      </c>
      <c r="B10" s="9">
        <v>3500</v>
      </c>
      <c r="C10" s="9">
        <v>350</v>
      </c>
      <c r="D10" s="343">
        <v>3540</v>
      </c>
      <c r="E10" s="344">
        <f t="shared" si="0"/>
        <v>3890</v>
      </c>
      <c r="F10" s="340">
        <f t="shared" si="5"/>
        <v>111.14285714285714</v>
      </c>
      <c r="G10" s="9">
        <v>2000</v>
      </c>
      <c r="H10" s="9">
        <v>0</v>
      </c>
      <c r="I10" s="343">
        <v>2100</v>
      </c>
      <c r="J10" s="337">
        <f t="shared" si="1"/>
        <v>2100</v>
      </c>
      <c r="K10" s="340">
        <f t="shared" si="6"/>
        <v>105</v>
      </c>
      <c r="L10" s="9">
        <v>1400</v>
      </c>
      <c r="M10" s="9">
        <v>200</v>
      </c>
      <c r="N10" s="343"/>
      <c r="O10" s="337">
        <f t="shared" si="2"/>
        <v>200</v>
      </c>
      <c r="P10" s="340">
        <f t="shared" si="7"/>
        <v>14.285714285714286</v>
      </c>
      <c r="Q10" s="9">
        <v>0</v>
      </c>
      <c r="R10" s="9">
        <v>0</v>
      </c>
      <c r="S10" s="343"/>
      <c r="T10" s="337">
        <f t="shared" si="3"/>
        <v>0</v>
      </c>
      <c r="U10" s="341">
        <v>0</v>
      </c>
      <c r="V10" s="9">
        <v>1400</v>
      </c>
      <c r="W10" s="9">
        <v>200</v>
      </c>
      <c r="X10" s="343"/>
      <c r="Y10" s="344">
        <f t="shared" si="4"/>
        <v>200</v>
      </c>
      <c r="Z10" s="341">
        <f t="shared" si="8"/>
        <v>14.285714285714286</v>
      </c>
    </row>
    <row r="11" spans="1:26" ht="15.75">
      <c r="A11" s="345" t="s">
        <v>19</v>
      </c>
      <c r="B11" s="9">
        <v>715</v>
      </c>
      <c r="C11" s="9">
        <v>281</v>
      </c>
      <c r="D11" s="343">
        <v>1920</v>
      </c>
      <c r="E11" s="344">
        <f t="shared" si="0"/>
        <v>2201</v>
      </c>
      <c r="F11" s="340">
        <f t="shared" si="5"/>
        <v>307.83216783216784</v>
      </c>
      <c r="G11" s="9">
        <v>2230</v>
      </c>
      <c r="H11" s="9">
        <v>2341</v>
      </c>
      <c r="I11" s="343">
        <v>1890</v>
      </c>
      <c r="J11" s="337">
        <f t="shared" si="1"/>
        <v>4231</v>
      </c>
      <c r="K11" s="340">
        <f t="shared" si="6"/>
        <v>189.73094170403587</v>
      </c>
      <c r="L11" s="9">
        <v>1895</v>
      </c>
      <c r="M11" s="9">
        <v>1229</v>
      </c>
      <c r="N11" s="343"/>
      <c r="O11" s="337">
        <f t="shared" si="2"/>
        <v>1229</v>
      </c>
      <c r="P11" s="340">
        <f t="shared" si="7"/>
        <v>64.85488126649076</v>
      </c>
      <c r="Q11" s="9">
        <v>5130</v>
      </c>
      <c r="R11" s="9">
        <v>942</v>
      </c>
      <c r="S11" s="343"/>
      <c r="T11" s="337">
        <f t="shared" si="3"/>
        <v>942</v>
      </c>
      <c r="U11" s="341">
        <f>(T11*100)/Q11</f>
        <v>18.362573099415204</v>
      </c>
      <c r="V11" s="9">
        <v>1310</v>
      </c>
      <c r="W11" s="9">
        <v>550</v>
      </c>
      <c r="X11" s="343"/>
      <c r="Y11" s="344">
        <f t="shared" si="4"/>
        <v>550</v>
      </c>
      <c r="Z11" s="341">
        <f t="shared" si="8"/>
        <v>41.98473282442748</v>
      </c>
    </row>
    <row r="12" spans="1:26" ht="15.75">
      <c r="A12" s="345" t="s">
        <v>4</v>
      </c>
      <c r="B12" s="9">
        <v>1020</v>
      </c>
      <c r="C12" s="9">
        <v>250</v>
      </c>
      <c r="D12" s="343">
        <v>1752</v>
      </c>
      <c r="E12" s="344">
        <f t="shared" si="0"/>
        <v>2002</v>
      </c>
      <c r="F12" s="340">
        <f t="shared" si="5"/>
        <v>196.27450980392157</v>
      </c>
      <c r="G12" s="9">
        <v>2100</v>
      </c>
      <c r="H12" s="9">
        <v>2400</v>
      </c>
      <c r="I12" s="343">
        <v>1700</v>
      </c>
      <c r="J12" s="337">
        <f t="shared" si="1"/>
        <v>4100</v>
      </c>
      <c r="K12" s="340">
        <f t="shared" si="6"/>
        <v>195.23809523809524</v>
      </c>
      <c r="L12" s="9">
        <v>1180</v>
      </c>
      <c r="M12" s="9">
        <v>320</v>
      </c>
      <c r="N12" s="343"/>
      <c r="O12" s="337">
        <f t="shared" si="2"/>
        <v>320</v>
      </c>
      <c r="P12" s="340">
        <f t="shared" si="7"/>
        <v>27.11864406779661</v>
      </c>
      <c r="Q12" s="9">
        <v>1500</v>
      </c>
      <c r="R12" s="9">
        <v>700</v>
      </c>
      <c r="S12" s="343"/>
      <c r="T12" s="337">
        <f t="shared" si="3"/>
        <v>700</v>
      </c>
      <c r="U12" s="341">
        <f>(T12*100)/Q12</f>
        <v>46.666666666666664</v>
      </c>
      <c r="V12" s="9">
        <v>2500</v>
      </c>
      <c r="W12" s="9">
        <v>380</v>
      </c>
      <c r="X12" s="343"/>
      <c r="Y12" s="344">
        <f t="shared" si="4"/>
        <v>380</v>
      </c>
      <c r="Z12" s="341">
        <f t="shared" si="8"/>
        <v>15.2</v>
      </c>
    </row>
    <row r="13" spans="1:26" ht="15.75">
      <c r="A13" s="345" t="s">
        <v>5</v>
      </c>
      <c r="B13" s="9">
        <v>900</v>
      </c>
      <c r="C13" s="9">
        <v>0</v>
      </c>
      <c r="D13" s="343">
        <v>1472</v>
      </c>
      <c r="E13" s="344">
        <f t="shared" si="0"/>
        <v>1472</v>
      </c>
      <c r="F13" s="340">
        <f t="shared" si="5"/>
        <v>163.55555555555554</v>
      </c>
      <c r="G13" s="9">
        <v>10000</v>
      </c>
      <c r="H13" s="9">
        <v>0</v>
      </c>
      <c r="I13" s="343">
        <v>13365</v>
      </c>
      <c r="J13" s="337">
        <f t="shared" si="1"/>
        <v>13365</v>
      </c>
      <c r="K13" s="340">
        <f t="shared" si="6"/>
        <v>133.65</v>
      </c>
      <c r="L13" s="9">
        <v>3000</v>
      </c>
      <c r="M13" s="9">
        <v>0</v>
      </c>
      <c r="N13" s="343">
        <v>350</v>
      </c>
      <c r="O13" s="337">
        <f t="shared" si="2"/>
        <v>350</v>
      </c>
      <c r="P13" s="340">
        <f t="shared" si="7"/>
        <v>11.666666666666666</v>
      </c>
      <c r="Q13" s="9">
        <v>30000</v>
      </c>
      <c r="R13" s="9">
        <v>0</v>
      </c>
      <c r="S13" s="343"/>
      <c r="T13" s="337">
        <f t="shared" si="3"/>
        <v>0</v>
      </c>
      <c r="U13" s="341">
        <f>(T13*100)/Q13</f>
        <v>0</v>
      </c>
      <c r="V13" s="9">
        <v>20000</v>
      </c>
      <c r="W13" s="9">
        <v>0</v>
      </c>
      <c r="X13" s="343"/>
      <c r="Y13" s="344">
        <f t="shared" si="4"/>
        <v>0</v>
      </c>
      <c r="Z13" s="341">
        <f t="shared" si="8"/>
        <v>0</v>
      </c>
    </row>
    <row r="14" spans="1:26" ht="15.75">
      <c r="A14" s="345" t="s">
        <v>6</v>
      </c>
      <c r="B14" s="9">
        <v>1190</v>
      </c>
      <c r="C14" s="9">
        <v>50</v>
      </c>
      <c r="D14" s="343">
        <v>2294</v>
      </c>
      <c r="E14" s="344">
        <f t="shared" si="0"/>
        <v>2344</v>
      </c>
      <c r="F14" s="340">
        <f t="shared" si="5"/>
        <v>196.9747899159664</v>
      </c>
      <c r="G14" s="9">
        <v>304</v>
      </c>
      <c r="H14" s="9">
        <v>0</v>
      </c>
      <c r="I14" s="343"/>
      <c r="J14" s="337">
        <f t="shared" si="1"/>
        <v>0</v>
      </c>
      <c r="K14" s="340">
        <f t="shared" si="6"/>
        <v>0</v>
      </c>
      <c r="L14" s="9">
        <v>1143</v>
      </c>
      <c r="M14" s="9">
        <v>0</v>
      </c>
      <c r="N14" s="343"/>
      <c r="O14" s="337">
        <f t="shared" si="2"/>
        <v>0</v>
      </c>
      <c r="P14" s="340">
        <f t="shared" si="7"/>
        <v>0</v>
      </c>
      <c r="Q14" s="9">
        <v>0</v>
      </c>
      <c r="R14" s="9">
        <v>0</v>
      </c>
      <c r="S14" s="343"/>
      <c r="T14" s="337">
        <f t="shared" si="3"/>
        <v>0</v>
      </c>
      <c r="U14" s="341">
        <v>0</v>
      </c>
      <c r="V14" s="9">
        <v>1623</v>
      </c>
      <c r="W14" s="9">
        <v>0</v>
      </c>
      <c r="X14" s="343"/>
      <c r="Y14" s="344">
        <f t="shared" si="4"/>
        <v>0</v>
      </c>
      <c r="Z14" s="341">
        <f t="shared" si="8"/>
        <v>0</v>
      </c>
    </row>
    <row r="15" spans="1:26" ht="15.75">
      <c r="A15" s="345" t="s">
        <v>7</v>
      </c>
      <c r="B15" s="9">
        <v>1300</v>
      </c>
      <c r="C15" s="9">
        <v>200</v>
      </c>
      <c r="D15" s="343">
        <v>1412</v>
      </c>
      <c r="E15" s="344">
        <f t="shared" si="0"/>
        <v>1612</v>
      </c>
      <c r="F15" s="340">
        <f t="shared" si="5"/>
        <v>124</v>
      </c>
      <c r="G15" s="9">
        <v>1700</v>
      </c>
      <c r="H15" s="9">
        <v>0</v>
      </c>
      <c r="I15" s="343">
        <v>1725</v>
      </c>
      <c r="J15" s="337">
        <f t="shared" si="1"/>
        <v>1725</v>
      </c>
      <c r="K15" s="340">
        <f t="shared" si="6"/>
        <v>101.47058823529412</v>
      </c>
      <c r="L15" s="9">
        <v>900</v>
      </c>
      <c r="M15" s="9">
        <v>100</v>
      </c>
      <c r="N15" s="343"/>
      <c r="O15" s="337">
        <f t="shared" si="2"/>
        <v>100</v>
      </c>
      <c r="P15" s="340">
        <f t="shared" si="7"/>
        <v>11.11111111111111</v>
      </c>
      <c r="Q15" s="9">
        <v>1800</v>
      </c>
      <c r="R15" s="9">
        <v>1800</v>
      </c>
      <c r="S15" s="343"/>
      <c r="T15" s="337">
        <f t="shared" si="3"/>
        <v>1800</v>
      </c>
      <c r="U15" s="341">
        <f aca="true" t="shared" si="9" ref="U15:U22">(T15*100)/Q15</f>
        <v>100</v>
      </c>
      <c r="V15" s="9">
        <v>14100</v>
      </c>
      <c r="W15" s="9">
        <v>370</v>
      </c>
      <c r="X15" s="343"/>
      <c r="Y15" s="344">
        <f t="shared" si="4"/>
        <v>370</v>
      </c>
      <c r="Z15" s="341">
        <f t="shared" si="8"/>
        <v>2.624113475177305</v>
      </c>
    </row>
    <row r="16" spans="1:26" ht="15.75">
      <c r="A16" s="345" t="s">
        <v>8</v>
      </c>
      <c r="B16" s="9">
        <v>1770</v>
      </c>
      <c r="C16" s="9">
        <v>445</v>
      </c>
      <c r="D16" s="343">
        <v>1450</v>
      </c>
      <c r="E16" s="344">
        <f t="shared" si="0"/>
        <v>1895</v>
      </c>
      <c r="F16" s="340">
        <f t="shared" si="5"/>
        <v>107.06214689265536</v>
      </c>
      <c r="G16" s="9">
        <v>9328</v>
      </c>
      <c r="H16" s="9">
        <v>2100</v>
      </c>
      <c r="I16" s="343">
        <v>11000</v>
      </c>
      <c r="J16" s="337">
        <f t="shared" si="1"/>
        <v>13100</v>
      </c>
      <c r="K16" s="340">
        <f t="shared" si="6"/>
        <v>140.43739279588337</v>
      </c>
      <c r="L16" s="9">
        <v>2765</v>
      </c>
      <c r="M16" s="9">
        <v>450</v>
      </c>
      <c r="N16" s="343">
        <v>2380</v>
      </c>
      <c r="O16" s="337">
        <f t="shared" si="2"/>
        <v>2830</v>
      </c>
      <c r="P16" s="340">
        <f t="shared" si="7"/>
        <v>102.35081374321881</v>
      </c>
      <c r="Q16" s="9">
        <v>11940</v>
      </c>
      <c r="R16" s="9">
        <v>2038</v>
      </c>
      <c r="S16" s="343"/>
      <c r="T16" s="337">
        <f t="shared" si="3"/>
        <v>2038</v>
      </c>
      <c r="U16" s="341">
        <f t="shared" si="9"/>
        <v>17.068676716917924</v>
      </c>
      <c r="V16" s="9">
        <v>3540</v>
      </c>
      <c r="W16" s="9">
        <v>597</v>
      </c>
      <c r="X16" s="343"/>
      <c r="Y16" s="344">
        <f t="shared" si="4"/>
        <v>597</v>
      </c>
      <c r="Z16" s="341">
        <f t="shared" si="8"/>
        <v>16.864406779661017</v>
      </c>
    </row>
    <row r="17" spans="1:26" ht="15.75">
      <c r="A17" s="345" t="s">
        <v>9</v>
      </c>
      <c r="B17" s="9">
        <v>1714</v>
      </c>
      <c r="C17" s="9">
        <v>239</v>
      </c>
      <c r="D17" s="343">
        <v>1800</v>
      </c>
      <c r="E17" s="344">
        <f t="shared" si="0"/>
        <v>2039</v>
      </c>
      <c r="F17" s="340">
        <f t="shared" si="5"/>
        <v>118.96149358226371</v>
      </c>
      <c r="G17" s="9">
        <v>1195</v>
      </c>
      <c r="H17" s="9">
        <v>0</v>
      </c>
      <c r="I17" s="343">
        <v>1200</v>
      </c>
      <c r="J17" s="337">
        <f t="shared" si="1"/>
        <v>1200</v>
      </c>
      <c r="K17" s="340">
        <f t="shared" si="6"/>
        <v>100.418410041841</v>
      </c>
      <c r="L17" s="9">
        <v>1147</v>
      </c>
      <c r="M17" s="9">
        <v>200</v>
      </c>
      <c r="N17" s="343">
        <v>50</v>
      </c>
      <c r="O17" s="337">
        <f t="shared" si="2"/>
        <v>250</v>
      </c>
      <c r="P17" s="340">
        <f t="shared" si="7"/>
        <v>21.79598953792502</v>
      </c>
      <c r="Q17" s="9">
        <v>980</v>
      </c>
      <c r="R17" s="9">
        <v>288</v>
      </c>
      <c r="S17" s="343"/>
      <c r="T17" s="337">
        <f t="shared" si="3"/>
        <v>288</v>
      </c>
      <c r="U17" s="341">
        <f t="shared" si="9"/>
        <v>29.387755102040817</v>
      </c>
      <c r="V17" s="9">
        <v>1500</v>
      </c>
      <c r="W17" s="9">
        <v>0</v>
      </c>
      <c r="X17" s="343"/>
      <c r="Y17" s="344">
        <f t="shared" si="4"/>
        <v>0</v>
      </c>
      <c r="Z17" s="341">
        <f t="shared" si="8"/>
        <v>0</v>
      </c>
    </row>
    <row r="18" spans="1:26" s="346" customFormat="1" ht="15.75">
      <c r="A18" s="345" t="s">
        <v>20</v>
      </c>
      <c r="B18" s="9">
        <v>2690</v>
      </c>
      <c r="C18" s="9">
        <v>994.4</v>
      </c>
      <c r="D18" s="343">
        <v>2006</v>
      </c>
      <c r="E18" s="344">
        <f t="shared" si="0"/>
        <v>3000.4</v>
      </c>
      <c r="F18" s="340">
        <f t="shared" si="5"/>
        <v>111.53903345724908</v>
      </c>
      <c r="G18" s="9">
        <v>3780</v>
      </c>
      <c r="H18" s="9">
        <v>3227.3</v>
      </c>
      <c r="I18" s="343">
        <v>1857</v>
      </c>
      <c r="J18" s="337">
        <f t="shared" si="1"/>
        <v>5084.3</v>
      </c>
      <c r="K18" s="340">
        <f t="shared" si="6"/>
        <v>134.505291005291</v>
      </c>
      <c r="L18" s="9">
        <v>3295</v>
      </c>
      <c r="M18" s="9">
        <v>546.7</v>
      </c>
      <c r="N18" s="343"/>
      <c r="O18" s="337">
        <f t="shared" si="2"/>
        <v>546.7</v>
      </c>
      <c r="P18" s="340">
        <f t="shared" si="7"/>
        <v>16.591805766312596</v>
      </c>
      <c r="Q18" s="9">
        <v>6660</v>
      </c>
      <c r="R18" s="9">
        <v>3620</v>
      </c>
      <c r="S18" s="343"/>
      <c r="T18" s="337">
        <f t="shared" si="3"/>
        <v>3620</v>
      </c>
      <c r="U18" s="341">
        <f t="shared" si="9"/>
        <v>54.354354354354356</v>
      </c>
      <c r="V18" s="9">
        <v>2190</v>
      </c>
      <c r="W18" s="9">
        <v>1201.5</v>
      </c>
      <c r="X18" s="343"/>
      <c r="Y18" s="344">
        <f t="shared" si="4"/>
        <v>1201.5</v>
      </c>
      <c r="Z18" s="341">
        <f t="shared" si="8"/>
        <v>54.863013698630134</v>
      </c>
    </row>
    <row r="19" spans="1:26" ht="15.75">
      <c r="A19" s="345" t="s">
        <v>10</v>
      </c>
      <c r="B19" s="9">
        <v>1522</v>
      </c>
      <c r="C19" s="9">
        <v>328</v>
      </c>
      <c r="D19" s="343">
        <v>1454</v>
      </c>
      <c r="E19" s="344">
        <f t="shared" si="0"/>
        <v>1782</v>
      </c>
      <c r="F19" s="340">
        <f t="shared" si="5"/>
        <v>117.08278580814718</v>
      </c>
      <c r="G19" s="9">
        <v>7093</v>
      </c>
      <c r="H19" s="9">
        <v>2670</v>
      </c>
      <c r="I19" s="343">
        <v>7462</v>
      </c>
      <c r="J19" s="337">
        <f t="shared" si="1"/>
        <v>10132</v>
      </c>
      <c r="K19" s="340">
        <f t="shared" si="6"/>
        <v>142.84505850838855</v>
      </c>
      <c r="L19" s="9">
        <v>2713</v>
      </c>
      <c r="M19" s="9">
        <v>0</v>
      </c>
      <c r="N19" s="343">
        <v>425</v>
      </c>
      <c r="O19" s="337">
        <f t="shared" si="2"/>
        <v>425</v>
      </c>
      <c r="P19" s="340">
        <f t="shared" si="7"/>
        <v>15.665315149281238</v>
      </c>
      <c r="Q19" s="9">
        <v>6295</v>
      </c>
      <c r="R19" s="9">
        <v>0</v>
      </c>
      <c r="S19" s="343"/>
      <c r="T19" s="337">
        <f t="shared" si="3"/>
        <v>0</v>
      </c>
      <c r="U19" s="341">
        <f t="shared" si="9"/>
        <v>0</v>
      </c>
      <c r="V19" s="9">
        <v>2900</v>
      </c>
      <c r="W19" s="9">
        <v>896</v>
      </c>
      <c r="X19" s="343"/>
      <c r="Y19" s="344">
        <f t="shared" si="4"/>
        <v>896</v>
      </c>
      <c r="Z19" s="341">
        <f t="shared" si="8"/>
        <v>30.896551724137932</v>
      </c>
    </row>
    <row r="20" spans="1:26" ht="16.5" customHeight="1">
      <c r="A20" s="345" t="s">
        <v>11</v>
      </c>
      <c r="B20" s="9">
        <v>2375</v>
      </c>
      <c r="C20" s="9">
        <v>542</v>
      </c>
      <c r="D20" s="343">
        <v>1878</v>
      </c>
      <c r="E20" s="344">
        <f t="shared" si="0"/>
        <v>2420</v>
      </c>
      <c r="F20" s="340">
        <f t="shared" si="5"/>
        <v>101.89473684210526</v>
      </c>
      <c r="G20" s="9">
        <v>5500</v>
      </c>
      <c r="H20" s="9">
        <v>3090</v>
      </c>
      <c r="I20" s="343">
        <v>2550</v>
      </c>
      <c r="J20" s="337">
        <f t="shared" si="1"/>
        <v>5640</v>
      </c>
      <c r="K20" s="340">
        <f t="shared" si="6"/>
        <v>102.54545454545455</v>
      </c>
      <c r="L20" s="9">
        <v>2900</v>
      </c>
      <c r="M20" s="9">
        <v>1624</v>
      </c>
      <c r="N20" s="343"/>
      <c r="O20" s="337">
        <f t="shared" si="2"/>
        <v>1624</v>
      </c>
      <c r="P20" s="340">
        <f t="shared" si="7"/>
        <v>56</v>
      </c>
      <c r="Q20" s="9">
        <v>2300</v>
      </c>
      <c r="R20" s="9">
        <v>2668</v>
      </c>
      <c r="S20" s="343"/>
      <c r="T20" s="337">
        <f t="shared" si="3"/>
        <v>2668</v>
      </c>
      <c r="U20" s="341">
        <f t="shared" si="9"/>
        <v>116</v>
      </c>
      <c r="V20" s="9">
        <v>2670</v>
      </c>
      <c r="W20" s="9">
        <v>1250</v>
      </c>
      <c r="X20" s="343"/>
      <c r="Y20" s="344">
        <f t="shared" si="4"/>
        <v>1250</v>
      </c>
      <c r="Z20" s="341">
        <f t="shared" si="8"/>
        <v>46.81647940074907</v>
      </c>
    </row>
    <row r="21" spans="1:26" ht="15.75">
      <c r="A21" s="345" t="s">
        <v>21</v>
      </c>
      <c r="B21" s="9">
        <v>3010</v>
      </c>
      <c r="C21" s="9">
        <v>61</v>
      </c>
      <c r="D21" s="343">
        <v>3068</v>
      </c>
      <c r="E21" s="344">
        <f t="shared" si="0"/>
        <v>3129</v>
      </c>
      <c r="F21" s="340">
        <f t="shared" si="5"/>
        <v>103.95348837209302</v>
      </c>
      <c r="G21" s="9">
        <v>5700</v>
      </c>
      <c r="H21" s="9">
        <v>2200</v>
      </c>
      <c r="I21" s="343">
        <v>3750</v>
      </c>
      <c r="J21" s="337">
        <f t="shared" si="1"/>
        <v>5950</v>
      </c>
      <c r="K21" s="340">
        <f t="shared" si="6"/>
        <v>104.3859649122807</v>
      </c>
      <c r="L21" s="9">
        <v>2000</v>
      </c>
      <c r="M21" s="9">
        <v>250</v>
      </c>
      <c r="N21" s="343">
        <v>1300</v>
      </c>
      <c r="O21" s="337">
        <f t="shared" si="2"/>
        <v>1550</v>
      </c>
      <c r="P21" s="340">
        <f t="shared" si="7"/>
        <v>77.5</v>
      </c>
      <c r="Q21" s="9">
        <v>6460</v>
      </c>
      <c r="R21" s="9">
        <v>2020</v>
      </c>
      <c r="S21" s="343"/>
      <c r="T21" s="337">
        <f t="shared" si="3"/>
        <v>2020</v>
      </c>
      <c r="U21" s="341">
        <f t="shared" si="9"/>
        <v>31.269349845201237</v>
      </c>
      <c r="V21" s="9">
        <v>2200</v>
      </c>
      <c r="W21" s="9">
        <v>310</v>
      </c>
      <c r="X21" s="343"/>
      <c r="Y21" s="344">
        <f t="shared" si="4"/>
        <v>310</v>
      </c>
      <c r="Z21" s="341">
        <f t="shared" si="8"/>
        <v>14.090909090909092</v>
      </c>
    </row>
    <row r="22" spans="1:26" ht="15.75">
      <c r="A22" s="345" t="s">
        <v>22</v>
      </c>
      <c r="B22" s="9">
        <v>1424</v>
      </c>
      <c r="C22" s="9">
        <v>320</v>
      </c>
      <c r="D22" s="343">
        <v>2072</v>
      </c>
      <c r="E22" s="344">
        <f t="shared" si="0"/>
        <v>2392</v>
      </c>
      <c r="F22" s="340">
        <f t="shared" si="5"/>
        <v>167.97752808988764</v>
      </c>
      <c r="G22" s="9">
        <v>14752</v>
      </c>
      <c r="H22" s="9">
        <v>3629</v>
      </c>
      <c r="I22" s="343">
        <v>7152</v>
      </c>
      <c r="J22" s="337">
        <f t="shared" si="1"/>
        <v>10781</v>
      </c>
      <c r="K22" s="340">
        <f t="shared" si="6"/>
        <v>73.08161605206074</v>
      </c>
      <c r="L22" s="9">
        <v>1482</v>
      </c>
      <c r="M22" s="9">
        <v>344</v>
      </c>
      <c r="N22" s="343"/>
      <c r="O22" s="337">
        <f t="shared" si="2"/>
        <v>344</v>
      </c>
      <c r="P22" s="340">
        <f t="shared" si="7"/>
        <v>23.21187584345479</v>
      </c>
      <c r="Q22" s="9">
        <v>17500</v>
      </c>
      <c r="R22" s="9">
        <v>6061</v>
      </c>
      <c r="S22" s="343"/>
      <c r="T22" s="337">
        <f t="shared" si="3"/>
        <v>6061</v>
      </c>
      <c r="U22" s="341">
        <f t="shared" si="9"/>
        <v>34.63428571428572</v>
      </c>
      <c r="V22" s="9">
        <v>2193</v>
      </c>
      <c r="W22" s="9">
        <v>3250</v>
      </c>
      <c r="X22" s="343"/>
      <c r="Y22" s="344">
        <f t="shared" si="4"/>
        <v>3250</v>
      </c>
      <c r="Z22" s="341">
        <f t="shared" si="8"/>
        <v>148.19881440948473</v>
      </c>
    </row>
    <row r="23" spans="1:26" ht="15.75">
      <c r="A23" s="345" t="s">
        <v>12</v>
      </c>
      <c r="B23" s="9">
        <v>2750</v>
      </c>
      <c r="C23" s="9">
        <v>0</v>
      </c>
      <c r="D23" s="343">
        <v>2800</v>
      </c>
      <c r="E23" s="344">
        <f t="shared" si="0"/>
        <v>2800</v>
      </c>
      <c r="F23" s="340">
        <f t="shared" si="5"/>
        <v>101.81818181818181</v>
      </c>
      <c r="G23" s="9">
        <v>0</v>
      </c>
      <c r="H23" s="9">
        <v>0</v>
      </c>
      <c r="I23" s="343"/>
      <c r="J23" s="337">
        <f t="shared" si="1"/>
        <v>0</v>
      </c>
      <c r="K23" s="340">
        <v>0</v>
      </c>
      <c r="L23" s="9">
        <v>1375</v>
      </c>
      <c r="M23" s="9">
        <v>0</v>
      </c>
      <c r="N23" s="343"/>
      <c r="O23" s="337">
        <f t="shared" si="2"/>
        <v>0</v>
      </c>
      <c r="P23" s="340">
        <f t="shared" si="7"/>
        <v>0</v>
      </c>
      <c r="Q23" s="9">
        <v>0</v>
      </c>
      <c r="R23" s="9">
        <v>0</v>
      </c>
      <c r="S23" s="343"/>
      <c r="T23" s="337">
        <f t="shared" si="3"/>
        <v>0</v>
      </c>
      <c r="U23" s="341">
        <v>0</v>
      </c>
      <c r="V23" s="9">
        <v>9950</v>
      </c>
      <c r="W23" s="9">
        <v>0</v>
      </c>
      <c r="X23" s="343"/>
      <c r="Y23" s="344">
        <f t="shared" si="4"/>
        <v>0</v>
      </c>
      <c r="Z23" s="341">
        <f t="shared" si="8"/>
        <v>0</v>
      </c>
    </row>
    <row r="24" spans="1:26" ht="15.75">
      <c r="A24" s="345" t="s">
        <v>13</v>
      </c>
      <c r="B24" s="9">
        <v>1932</v>
      </c>
      <c r="C24" s="9">
        <v>0</v>
      </c>
      <c r="D24" s="343">
        <v>2663</v>
      </c>
      <c r="E24" s="344">
        <f t="shared" si="0"/>
        <v>2663</v>
      </c>
      <c r="F24" s="340">
        <f t="shared" si="5"/>
        <v>137.83643892339543</v>
      </c>
      <c r="G24" s="9">
        <v>4041</v>
      </c>
      <c r="H24" s="9">
        <v>0</v>
      </c>
      <c r="I24" s="343">
        <v>7742</v>
      </c>
      <c r="J24" s="337">
        <f t="shared" si="1"/>
        <v>7742</v>
      </c>
      <c r="K24" s="340">
        <f>(J24*100)/G24</f>
        <v>191.58624102944816</v>
      </c>
      <c r="L24" s="9">
        <v>1270</v>
      </c>
      <c r="M24" s="9">
        <v>0</v>
      </c>
      <c r="N24" s="343">
        <v>67</v>
      </c>
      <c r="O24" s="337">
        <f t="shared" si="2"/>
        <v>67</v>
      </c>
      <c r="P24" s="340">
        <f t="shared" si="7"/>
        <v>5.275590551181103</v>
      </c>
      <c r="Q24" s="9">
        <v>13300</v>
      </c>
      <c r="R24" s="9">
        <v>0</v>
      </c>
      <c r="S24" s="343"/>
      <c r="T24" s="337">
        <f t="shared" si="3"/>
        <v>0</v>
      </c>
      <c r="U24" s="341">
        <f>(T24*100)/Q24</f>
        <v>0</v>
      </c>
      <c r="V24" s="9">
        <v>41300</v>
      </c>
      <c r="W24" s="9">
        <v>0</v>
      </c>
      <c r="X24" s="343"/>
      <c r="Y24" s="344">
        <f t="shared" si="4"/>
        <v>0</v>
      </c>
      <c r="Z24" s="341">
        <f t="shared" si="8"/>
        <v>0</v>
      </c>
    </row>
    <row r="25" spans="1:26" ht="15.75">
      <c r="A25" s="345" t="s">
        <v>23</v>
      </c>
      <c r="B25" s="9">
        <v>2000</v>
      </c>
      <c r="C25" s="9">
        <v>0</v>
      </c>
      <c r="D25" s="343">
        <v>3040</v>
      </c>
      <c r="E25" s="344">
        <f t="shared" si="0"/>
        <v>3040</v>
      </c>
      <c r="F25" s="340">
        <f t="shared" si="5"/>
        <v>152</v>
      </c>
      <c r="G25" s="9">
        <v>2428</v>
      </c>
      <c r="H25" s="9">
        <v>0</v>
      </c>
      <c r="I25" s="343">
        <v>1500</v>
      </c>
      <c r="J25" s="337">
        <f t="shared" si="1"/>
        <v>1500</v>
      </c>
      <c r="K25" s="340">
        <f>(J25*100)/G25</f>
        <v>61.779242174629324</v>
      </c>
      <c r="L25" s="9">
        <v>2065</v>
      </c>
      <c r="M25" s="9">
        <v>0</v>
      </c>
      <c r="N25" s="343">
        <v>600</v>
      </c>
      <c r="O25" s="337">
        <f t="shared" si="2"/>
        <v>600</v>
      </c>
      <c r="P25" s="340">
        <f t="shared" si="7"/>
        <v>29.055690072639226</v>
      </c>
      <c r="Q25" s="9">
        <v>5600</v>
      </c>
      <c r="R25" s="9">
        <v>0</v>
      </c>
      <c r="S25" s="343"/>
      <c r="T25" s="337">
        <f t="shared" si="3"/>
        <v>0</v>
      </c>
      <c r="U25" s="341">
        <f>(T25*100)/Q25</f>
        <v>0</v>
      </c>
      <c r="V25" s="9">
        <v>1430</v>
      </c>
      <c r="W25" s="9">
        <v>0</v>
      </c>
      <c r="X25" s="343"/>
      <c r="Y25" s="344">
        <f t="shared" si="4"/>
        <v>0</v>
      </c>
      <c r="Z25" s="341">
        <f t="shared" si="8"/>
        <v>0</v>
      </c>
    </row>
    <row r="26" spans="1:26" ht="16.5" thickBot="1">
      <c r="A26" s="347" t="s">
        <v>14</v>
      </c>
      <c r="B26" s="9">
        <v>6000</v>
      </c>
      <c r="C26" s="9">
        <v>800</v>
      </c>
      <c r="D26" s="348">
        <v>2606</v>
      </c>
      <c r="E26" s="349">
        <f t="shared" si="0"/>
        <v>3406</v>
      </c>
      <c r="F26" s="350">
        <f t="shared" si="5"/>
        <v>56.766666666666666</v>
      </c>
      <c r="G26" s="9">
        <v>16000</v>
      </c>
      <c r="H26" s="9">
        <v>9871</v>
      </c>
      <c r="I26" s="348">
        <v>25701</v>
      </c>
      <c r="J26" s="337">
        <f t="shared" si="1"/>
        <v>35572</v>
      </c>
      <c r="K26" s="350">
        <f>(J26*100)/G26</f>
        <v>222.325</v>
      </c>
      <c r="L26" s="9">
        <v>6500</v>
      </c>
      <c r="M26" s="9">
        <v>1789</v>
      </c>
      <c r="N26" s="348"/>
      <c r="O26" s="337">
        <f t="shared" si="2"/>
        <v>1789</v>
      </c>
      <c r="P26" s="350">
        <f t="shared" si="7"/>
        <v>27.523076923076925</v>
      </c>
      <c r="Q26" s="9">
        <v>37700</v>
      </c>
      <c r="R26" s="9">
        <v>15291</v>
      </c>
      <c r="S26" s="348"/>
      <c r="T26" s="337">
        <f t="shared" si="3"/>
        <v>15291</v>
      </c>
      <c r="U26" s="351">
        <f>(T26*100)/Q26</f>
        <v>40.55968169761273</v>
      </c>
      <c r="V26" s="9">
        <v>9800</v>
      </c>
      <c r="W26" s="9">
        <v>4300</v>
      </c>
      <c r="X26" s="343"/>
      <c r="Y26" s="344">
        <f t="shared" si="4"/>
        <v>4300</v>
      </c>
      <c r="Z26" s="341">
        <f t="shared" si="8"/>
        <v>43.87755102040816</v>
      </c>
    </row>
    <row r="27" spans="1:26" ht="16.5" thickBot="1">
      <c r="A27" s="352" t="s">
        <v>24</v>
      </c>
      <c r="B27" s="353">
        <f>SUM(B6:B26)</f>
        <v>43252</v>
      </c>
      <c r="C27" s="354">
        <f>SUM(C6:C26)</f>
        <v>5014.4</v>
      </c>
      <c r="D27" s="354">
        <f>SUM(D6:D26)</f>
        <v>42941</v>
      </c>
      <c r="E27" s="354">
        <f t="shared" si="0"/>
        <v>47955.4</v>
      </c>
      <c r="F27" s="355">
        <f t="shared" si="5"/>
        <v>110.87441043188754</v>
      </c>
      <c r="G27" s="353">
        <f>SUM(G6:G26)</f>
        <v>97751</v>
      </c>
      <c r="H27" s="354">
        <f>SUM(H6:H26)</f>
        <v>34591.3</v>
      </c>
      <c r="I27" s="354">
        <f>SUM(I6:I26)</f>
        <v>100607</v>
      </c>
      <c r="J27" s="354">
        <f>SUM(H27,I27)</f>
        <v>135198.3</v>
      </c>
      <c r="K27" s="355">
        <f>(J27*100)/G27</f>
        <v>138.30886640545876</v>
      </c>
      <c r="L27" s="353">
        <f>SUM(L6:L26)</f>
        <v>40690</v>
      </c>
      <c r="M27" s="354">
        <f>SUM(M6:M26)</f>
        <v>7052.7</v>
      </c>
      <c r="N27" s="354">
        <f>SUM(N6:N26)</f>
        <v>5444</v>
      </c>
      <c r="O27" s="354">
        <f>N27+M27</f>
        <v>12496.7</v>
      </c>
      <c r="P27" s="355">
        <f t="shared" si="7"/>
        <v>30.711968542639468</v>
      </c>
      <c r="Q27" s="353">
        <f>SUM(Q6:Q26)</f>
        <v>158665</v>
      </c>
      <c r="R27" s="354">
        <f>SUM(R6:R26)</f>
        <v>37438</v>
      </c>
      <c r="S27" s="354">
        <f>SUM(S6:S26)</f>
        <v>0</v>
      </c>
      <c r="T27" s="354">
        <f>S27+R27</f>
        <v>37438</v>
      </c>
      <c r="U27" s="355">
        <f>(T27*100)/Q27</f>
        <v>23.595626004474838</v>
      </c>
      <c r="V27" s="353">
        <f>SUM(V6:V26)</f>
        <v>144608</v>
      </c>
      <c r="W27" s="354">
        <f>SUM(W6:W26)</f>
        <v>14104.5</v>
      </c>
      <c r="X27" s="354">
        <f>SUM(X6:X26)</f>
        <v>0</v>
      </c>
      <c r="Y27" s="354">
        <f>X27+W27</f>
        <v>14104.5</v>
      </c>
      <c r="Z27" s="356">
        <f t="shared" si="8"/>
        <v>9.753609758796193</v>
      </c>
    </row>
    <row r="28" spans="1:26" ht="16.5" thickBot="1">
      <c r="A28" s="357" t="s">
        <v>80</v>
      </c>
      <c r="B28" s="358">
        <v>45829</v>
      </c>
      <c r="C28" s="359">
        <v>6560.7</v>
      </c>
      <c r="D28" s="359">
        <v>61715</v>
      </c>
      <c r="E28" s="359">
        <v>68275.7</v>
      </c>
      <c r="F28" s="360">
        <v>148.97924894717318</v>
      </c>
      <c r="G28" s="358">
        <v>86553</v>
      </c>
      <c r="H28" s="359">
        <v>29312.6</v>
      </c>
      <c r="I28" s="359">
        <v>145292</v>
      </c>
      <c r="J28" s="359">
        <v>174604.6</v>
      </c>
      <c r="K28" s="360">
        <v>201.73142467620994</v>
      </c>
      <c r="L28" s="358">
        <v>44001</v>
      </c>
      <c r="M28" s="359">
        <v>6347.2</v>
      </c>
      <c r="N28" s="361">
        <v>0</v>
      </c>
      <c r="O28" s="359">
        <v>6347.2</v>
      </c>
      <c r="P28" s="360">
        <v>14.42512670166587</v>
      </c>
      <c r="Q28" s="361"/>
      <c r="R28" s="359"/>
      <c r="S28" s="361"/>
      <c r="T28" s="359"/>
      <c r="U28" s="361"/>
      <c r="V28" s="358"/>
      <c r="W28" s="359"/>
      <c r="X28" s="361"/>
      <c r="Y28" s="359"/>
      <c r="Z28" s="362"/>
    </row>
  </sheetData>
  <sheetProtection selectLockedCells="1" selectUnlockedCells="1"/>
  <mergeCells count="9">
    <mergeCell ref="V4:Z4"/>
    <mergeCell ref="L4:P4"/>
    <mergeCell ref="Q4:U4"/>
    <mergeCell ref="J3:K3"/>
    <mergeCell ref="O3:P3"/>
    <mergeCell ref="A4:A5"/>
    <mergeCell ref="B4:F4"/>
    <mergeCell ref="G4:K4"/>
    <mergeCell ref="B2:N2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7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A8" sqref="A8:A27"/>
    </sheetView>
  </sheetViews>
  <sheetFormatPr defaultColWidth="8.875" defaultRowHeight="12.75"/>
  <cols>
    <col min="1" max="1" width="19.25390625" style="365" customWidth="1"/>
    <col min="2" max="2" width="8.875" style="365" customWidth="1"/>
    <col min="3" max="3" width="7.375" style="365" customWidth="1"/>
    <col min="4" max="4" width="8.625" style="365" customWidth="1"/>
    <col min="5" max="5" width="9.25390625" style="365" customWidth="1"/>
    <col min="6" max="6" width="9.375" style="365" customWidth="1"/>
    <col min="7" max="7" width="6.75390625" style="365" customWidth="1"/>
    <col min="8" max="8" width="6.875" style="365" customWidth="1"/>
    <col min="9" max="9" width="6.625" style="365" customWidth="1"/>
    <col min="10" max="10" width="6.75390625" style="365" customWidth="1"/>
    <col min="11" max="11" width="7.375" style="365" customWidth="1"/>
    <col min="12" max="12" width="8.125" style="365" customWidth="1"/>
    <col min="13" max="13" width="8.25390625" style="365" customWidth="1"/>
    <col min="14" max="14" width="8.625" style="365" customWidth="1"/>
    <col min="15" max="15" width="7.00390625" style="365" customWidth="1"/>
    <col min="16" max="16" width="7.25390625" style="365" customWidth="1"/>
    <col min="17" max="16384" width="8.875" style="365" customWidth="1"/>
  </cols>
  <sheetData>
    <row r="1" spans="1:16" ht="15.75">
      <c r="A1" s="363"/>
      <c r="B1" s="489" t="s">
        <v>92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2">
        <v>43319</v>
      </c>
      <c r="P1" s="492"/>
    </row>
    <row r="2" spans="1:16" ht="16.5" thickBot="1">
      <c r="A2" s="363" t="s">
        <v>93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364"/>
      <c r="P2" s="364"/>
    </row>
    <row r="3" spans="1:16" ht="15.75" thickBot="1">
      <c r="A3" s="493" t="s">
        <v>94</v>
      </c>
      <c r="B3" s="496" t="s">
        <v>95</v>
      </c>
      <c r="C3" s="497"/>
      <c r="D3" s="498"/>
      <c r="E3" s="499" t="s">
        <v>96</v>
      </c>
      <c r="F3" s="500"/>
      <c r="G3" s="500"/>
      <c r="H3" s="500"/>
      <c r="I3" s="500"/>
      <c r="J3" s="501"/>
      <c r="K3" s="505" t="s">
        <v>97</v>
      </c>
      <c r="L3" s="506"/>
      <c r="M3" s="507" t="s">
        <v>98</v>
      </c>
      <c r="N3" s="508"/>
      <c r="O3" s="508"/>
      <c r="P3" s="509"/>
    </row>
    <row r="4" spans="1:16" ht="15.75" thickBot="1">
      <c r="A4" s="494"/>
      <c r="B4" s="510" t="s">
        <v>99</v>
      </c>
      <c r="C4" s="511" t="s">
        <v>100</v>
      </c>
      <c r="D4" s="512"/>
      <c r="E4" s="502"/>
      <c r="F4" s="503"/>
      <c r="G4" s="503"/>
      <c r="H4" s="503"/>
      <c r="I4" s="503"/>
      <c r="J4" s="504"/>
      <c r="K4" s="496" t="s">
        <v>101</v>
      </c>
      <c r="L4" s="498"/>
      <c r="M4" s="513" t="s">
        <v>102</v>
      </c>
      <c r="N4" s="514"/>
      <c r="O4" s="514" t="s">
        <v>103</v>
      </c>
      <c r="P4" s="515"/>
    </row>
    <row r="5" spans="1:16" ht="15.75" thickBot="1">
      <c r="A5" s="494"/>
      <c r="B5" s="510"/>
      <c r="C5" s="516" t="s">
        <v>104</v>
      </c>
      <c r="D5" s="517"/>
      <c r="E5" s="518" t="s">
        <v>105</v>
      </c>
      <c r="F5" s="519"/>
      <c r="G5" s="520" t="s">
        <v>106</v>
      </c>
      <c r="H5" s="521"/>
      <c r="I5" s="520" t="s">
        <v>107</v>
      </c>
      <c r="J5" s="522"/>
      <c r="K5" s="523" t="s">
        <v>108</v>
      </c>
      <c r="L5" s="524"/>
      <c r="M5" s="523" t="s">
        <v>106</v>
      </c>
      <c r="N5" s="525"/>
      <c r="O5" s="525" t="s">
        <v>106</v>
      </c>
      <c r="P5" s="524"/>
    </row>
    <row r="6" spans="1:16" ht="15.75" thickBot="1">
      <c r="A6" s="495"/>
      <c r="B6" s="495"/>
      <c r="C6" s="366" t="s">
        <v>118</v>
      </c>
      <c r="D6" s="366" t="s">
        <v>122</v>
      </c>
      <c r="E6" s="367" t="s">
        <v>109</v>
      </c>
      <c r="F6" s="368" t="s">
        <v>110</v>
      </c>
      <c r="G6" s="367" t="s">
        <v>109</v>
      </c>
      <c r="H6" s="368" t="s">
        <v>110</v>
      </c>
      <c r="I6" s="367" t="s">
        <v>109</v>
      </c>
      <c r="J6" s="368" t="s">
        <v>110</v>
      </c>
      <c r="K6" s="367" t="s">
        <v>109</v>
      </c>
      <c r="L6" s="368" t="s">
        <v>110</v>
      </c>
      <c r="M6" s="367" t="s">
        <v>109</v>
      </c>
      <c r="N6" s="368" t="s">
        <v>110</v>
      </c>
      <c r="O6" s="367" t="s">
        <v>109</v>
      </c>
      <c r="P6" s="368" t="s">
        <v>110</v>
      </c>
    </row>
    <row r="7" spans="1:16" ht="14.25" customHeight="1">
      <c r="A7" s="369" t="s">
        <v>1</v>
      </c>
      <c r="B7" s="370">
        <v>63</v>
      </c>
      <c r="C7" s="371">
        <v>63</v>
      </c>
      <c r="D7" s="371">
        <v>63</v>
      </c>
      <c r="E7" s="372">
        <v>111</v>
      </c>
      <c r="F7" s="373">
        <v>85.5</v>
      </c>
      <c r="G7" s="372">
        <v>0.5</v>
      </c>
      <c r="H7" s="373">
        <v>0.4</v>
      </c>
      <c r="I7" s="374">
        <v>0.3</v>
      </c>
      <c r="J7" s="375">
        <v>0.3</v>
      </c>
      <c r="K7" s="376">
        <f aca="true" t="shared" si="0" ref="K7:K29">G7/D7*1000</f>
        <v>7.936507936507936</v>
      </c>
      <c r="L7" s="377">
        <v>7.142857142857143</v>
      </c>
      <c r="M7" s="378"/>
      <c r="N7" s="379">
        <v>87</v>
      </c>
      <c r="O7" s="380"/>
      <c r="P7" s="379">
        <v>0.5</v>
      </c>
    </row>
    <row r="8" spans="1:16" ht="15">
      <c r="A8" s="381" t="s">
        <v>111</v>
      </c>
      <c r="B8" s="382">
        <v>1191</v>
      </c>
      <c r="C8" s="383">
        <v>1132</v>
      </c>
      <c r="D8" s="383">
        <v>1132</v>
      </c>
      <c r="E8" s="372">
        <v>2207</v>
      </c>
      <c r="F8" s="373">
        <v>2200</v>
      </c>
      <c r="G8" s="372">
        <v>11</v>
      </c>
      <c r="H8" s="373">
        <v>11</v>
      </c>
      <c r="I8" s="372">
        <v>10</v>
      </c>
      <c r="J8" s="373">
        <v>10</v>
      </c>
      <c r="K8" s="376">
        <f t="shared" si="0"/>
        <v>9.717314487632509</v>
      </c>
      <c r="L8" s="384">
        <v>9.6</v>
      </c>
      <c r="M8" s="378">
        <v>473</v>
      </c>
      <c r="N8" s="378">
        <v>473</v>
      </c>
      <c r="O8" s="385">
        <v>3</v>
      </c>
      <c r="P8" s="378">
        <v>3</v>
      </c>
    </row>
    <row r="9" spans="1:16" ht="15">
      <c r="A9" s="381" t="s">
        <v>112</v>
      </c>
      <c r="B9" s="382">
        <v>1130</v>
      </c>
      <c r="C9" s="383">
        <v>1130</v>
      </c>
      <c r="D9" s="383">
        <v>1130</v>
      </c>
      <c r="E9" s="372">
        <v>3098.9</v>
      </c>
      <c r="F9" s="373">
        <v>3080</v>
      </c>
      <c r="G9" s="372">
        <v>14.9</v>
      </c>
      <c r="H9" s="373">
        <v>14.4</v>
      </c>
      <c r="I9" s="372">
        <v>12.6</v>
      </c>
      <c r="J9" s="373">
        <v>12.4</v>
      </c>
      <c r="K9" s="376">
        <f t="shared" si="0"/>
        <v>13.185840707964603</v>
      </c>
      <c r="L9" s="384">
        <v>12.8</v>
      </c>
      <c r="M9" s="378">
        <v>870</v>
      </c>
      <c r="N9" s="378">
        <v>870</v>
      </c>
      <c r="O9" s="385">
        <v>4</v>
      </c>
      <c r="P9" s="378">
        <v>4</v>
      </c>
    </row>
    <row r="10" spans="1:16" ht="15">
      <c r="A10" s="381" t="s">
        <v>2</v>
      </c>
      <c r="B10" s="382">
        <v>395</v>
      </c>
      <c r="C10" s="383">
        <v>395</v>
      </c>
      <c r="D10" s="383">
        <v>395</v>
      </c>
      <c r="E10" s="372">
        <v>976</v>
      </c>
      <c r="F10" s="373">
        <v>905.8</v>
      </c>
      <c r="G10" s="372">
        <v>4</v>
      </c>
      <c r="H10" s="373">
        <v>3.9</v>
      </c>
      <c r="I10" s="372">
        <v>3.6</v>
      </c>
      <c r="J10" s="373">
        <v>3.4</v>
      </c>
      <c r="K10" s="376">
        <f t="shared" si="0"/>
        <v>10.126582278481013</v>
      </c>
      <c r="L10" s="384">
        <v>9.8</v>
      </c>
      <c r="M10" s="379">
        <v>419.2</v>
      </c>
      <c r="N10" s="378">
        <v>415</v>
      </c>
      <c r="O10" s="385">
        <v>2.2</v>
      </c>
      <c r="P10" s="378">
        <v>1</v>
      </c>
    </row>
    <row r="11" spans="1:16" ht="15">
      <c r="A11" s="381" t="s">
        <v>3</v>
      </c>
      <c r="B11" s="382">
        <v>690</v>
      </c>
      <c r="C11" s="383">
        <v>690</v>
      </c>
      <c r="D11" s="383">
        <v>690</v>
      </c>
      <c r="E11" s="372">
        <v>1791.5</v>
      </c>
      <c r="F11" s="373">
        <v>1645.4</v>
      </c>
      <c r="G11" s="372">
        <v>8.3</v>
      </c>
      <c r="H11" s="373">
        <v>6.9</v>
      </c>
      <c r="I11" s="372">
        <v>7.3</v>
      </c>
      <c r="J11" s="373">
        <v>6</v>
      </c>
      <c r="K11" s="376">
        <f t="shared" si="0"/>
        <v>12.028985507246377</v>
      </c>
      <c r="L11" s="384">
        <v>10</v>
      </c>
      <c r="M11" s="378">
        <v>696</v>
      </c>
      <c r="N11" s="378">
        <v>590</v>
      </c>
      <c r="O11" s="385">
        <v>4</v>
      </c>
      <c r="P11" s="378">
        <v>3</v>
      </c>
    </row>
    <row r="12" spans="1:16" ht="15">
      <c r="A12" s="381" t="s">
        <v>19</v>
      </c>
      <c r="B12" s="382">
        <v>473</v>
      </c>
      <c r="C12" s="383">
        <v>482</v>
      </c>
      <c r="D12" s="383">
        <v>482</v>
      </c>
      <c r="E12" s="372">
        <v>1360.4</v>
      </c>
      <c r="F12" s="373">
        <v>1322.9</v>
      </c>
      <c r="G12" s="372">
        <v>9.3</v>
      </c>
      <c r="H12" s="373">
        <v>9.1</v>
      </c>
      <c r="I12" s="372">
        <v>8.9</v>
      </c>
      <c r="J12" s="373">
        <v>8.9</v>
      </c>
      <c r="K12" s="376">
        <f t="shared" si="0"/>
        <v>19.294605809128633</v>
      </c>
      <c r="L12" s="384">
        <v>18.6</v>
      </c>
      <c r="M12" s="378">
        <v>1303.6</v>
      </c>
      <c r="N12" s="378">
        <v>1348</v>
      </c>
      <c r="O12" s="385">
        <v>8.7</v>
      </c>
      <c r="P12" s="378">
        <v>9.2</v>
      </c>
    </row>
    <row r="13" spans="1:16" ht="15">
      <c r="A13" s="381" t="s">
        <v>4</v>
      </c>
      <c r="B13" s="382">
        <v>733</v>
      </c>
      <c r="C13" s="383">
        <v>751</v>
      </c>
      <c r="D13" s="383">
        <v>751</v>
      </c>
      <c r="E13" s="372">
        <v>1588</v>
      </c>
      <c r="F13" s="373">
        <v>1581</v>
      </c>
      <c r="G13" s="372">
        <v>10.2</v>
      </c>
      <c r="H13" s="373">
        <v>10</v>
      </c>
      <c r="I13" s="372">
        <v>9.8</v>
      </c>
      <c r="J13" s="373">
        <v>9.5</v>
      </c>
      <c r="K13" s="376">
        <f t="shared" si="0"/>
        <v>13.581890812250332</v>
      </c>
      <c r="L13" s="384">
        <v>10.5</v>
      </c>
      <c r="M13" s="378">
        <v>730</v>
      </c>
      <c r="N13" s="379">
        <v>687</v>
      </c>
      <c r="O13" s="385">
        <v>3.5</v>
      </c>
      <c r="P13" s="378">
        <v>3</v>
      </c>
    </row>
    <row r="14" spans="1:16" ht="15">
      <c r="A14" s="381" t="s">
        <v>5</v>
      </c>
      <c r="B14" s="382">
        <v>2742</v>
      </c>
      <c r="C14" s="383">
        <v>2742</v>
      </c>
      <c r="D14" s="383">
        <v>2742</v>
      </c>
      <c r="E14" s="372">
        <v>1906.9</v>
      </c>
      <c r="F14" s="373">
        <v>1950</v>
      </c>
      <c r="G14" s="372">
        <v>25</v>
      </c>
      <c r="H14" s="373">
        <v>25.9</v>
      </c>
      <c r="I14" s="372">
        <v>21</v>
      </c>
      <c r="J14" s="373">
        <v>21</v>
      </c>
      <c r="K14" s="376">
        <f t="shared" si="0"/>
        <v>9.11743253099927</v>
      </c>
      <c r="L14" s="384">
        <v>9.4</v>
      </c>
      <c r="M14" s="379">
        <v>220</v>
      </c>
      <c r="N14" s="378">
        <v>220</v>
      </c>
      <c r="O14" s="385">
        <v>10</v>
      </c>
      <c r="P14" s="378">
        <v>10</v>
      </c>
    </row>
    <row r="15" spans="1:16" ht="15">
      <c r="A15" s="381" t="s">
        <v>6</v>
      </c>
      <c r="B15" s="382">
        <v>549</v>
      </c>
      <c r="C15" s="383">
        <v>554</v>
      </c>
      <c r="D15" s="383">
        <v>552</v>
      </c>
      <c r="E15" s="372">
        <v>1141.1</v>
      </c>
      <c r="F15" s="373">
        <v>1290.6</v>
      </c>
      <c r="G15" s="372">
        <v>6.1</v>
      </c>
      <c r="H15" s="373">
        <v>7.7</v>
      </c>
      <c r="I15" s="372">
        <v>5.5</v>
      </c>
      <c r="J15" s="373">
        <v>7.2</v>
      </c>
      <c r="K15" s="376">
        <f t="shared" si="0"/>
        <v>11.05072463768116</v>
      </c>
      <c r="L15" s="384">
        <v>11</v>
      </c>
      <c r="M15" s="378">
        <v>62.4</v>
      </c>
      <c r="N15" s="378">
        <v>60.3</v>
      </c>
      <c r="O15" s="385">
        <v>0.3</v>
      </c>
      <c r="P15" s="378">
        <v>0.3</v>
      </c>
    </row>
    <row r="16" spans="1:16" ht="15" customHeight="1">
      <c r="A16" s="381" t="s">
        <v>7</v>
      </c>
      <c r="B16" s="382">
        <v>643</v>
      </c>
      <c r="C16" s="383">
        <v>578</v>
      </c>
      <c r="D16" s="383">
        <v>578</v>
      </c>
      <c r="E16" s="372">
        <v>1509.7</v>
      </c>
      <c r="F16" s="373">
        <v>1758.8</v>
      </c>
      <c r="G16" s="372">
        <v>6.2</v>
      </c>
      <c r="H16" s="373">
        <v>10.2</v>
      </c>
      <c r="I16" s="372">
        <v>5.8</v>
      </c>
      <c r="J16" s="373">
        <v>8.5</v>
      </c>
      <c r="K16" s="376">
        <f t="shared" si="0"/>
        <v>10.726643598615917</v>
      </c>
      <c r="L16" s="384">
        <v>16</v>
      </c>
      <c r="M16" s="378">
        <v>2542</v>
      </c>
      <c r="N16" s="378">
        <v>2670</v>
      </c>
      <c r="O16" s="386">
        <v>14</v>
      </c>
      <c r="P16" s="387">
        <v>15</v>
      </c>
    </row>
    <row r="17" spans="1:16" ht="15">
      <c r="A17" s="381" t="s">
        <v>8</v>
      </c>
      <c r="B17" s="382">
        <v>980</v>
      </c>
      <c r="C17" s="383">
        <v>1000</v>
      </c>
      <c r="D17" s="383">
        <v>1000</v>
      </c>
      <c r="E17" s="372">
        <v>3710</v>
      </c>
      <c r="F17" s="373">
        <v>3360</v>
      </c>
      <c r="G17" s="372">
        <v>19.1</v>
      </c>
      <c r="H17" s="373">
        <v>16.6</v>
      </c>
      <c r="I17" s="372">
        <v>19</v>
      </c>
      <c r="J17" s="373">
        <v>16.4</v>
      </c>
      <c r="K17" s="376">
        <f t="shared" si="0"/>
        <v>19.1</v>
      </c>
      <c r="L17" s="384">
        <v>16.8</v>
      </c>
      <c r="M17" s="378">
        <v>1134</v>
      </c>
      <c r="N17" s="378">
        <v>1006</v>
      </c>
      <c r="O17" s="388">
        <v>5</v>
      </c>
      <c r="P17" s="389">
        <v>5</v>
      </c>
    </row>
    <row r="18" spans="1:16" ht="15">
      <c r="A18" s="381" t="s">
        <v>9</v>
      </c>
      <c r="B18" s="382">
        <v>562</v>
      </c>
      <c r="C18" s="383">
        <v>534</v>
      </c>
      <c r="D18" s="383">
        <v>534</v>
      </c>
      <c r="E18" s="372">
        <v>1157</v>
      </c>
      <c r="F18" s="373">
        <v>1120.6</v>
      </c>
      <c r="G18" s="372">
        <v>4.9</v>
      </c>
      <c r="H18" s="373">
        <v>4.8</v>
      </c>
      <c r="I18" s="372">
        <v>3.5</v>
      </c>
      <c r="J18" s="373">
        <v>3.5</v>
      </c>
      <c r="K18" s="376">
        <f t="shared" si="0"/>
        <v>9.176029962546817</v>
      </c>
      <c r="L18" s="384">
        <v>9.3</v>
      </c>
      <c r="M18" s="379">
        <v>1232.7</v>
      </c>
      <c r="N18" s="378">
        <v>1164.1</v>
      </c>
      <c r="O18" s="388">
        <v>8.9</v>
      </c>
      <c r="P18" s="389">
        <v>8.7</v>
      </c>
    </row>
    <row r="19" spans="1:16" s="390" customFormat="1" ht="15">
      <c r="A19" s="381" t="s">
        <v>113</v>
      </c>
      <c r="B19" s="382">
        <v>1293</v>
      </c>
      <c r="C19" s="383">
        <v>1243</v>
      </c>
      <c r="D19" s="383">
        <v>1243</v>
      </c>
      <c r="E19" s="372">
        <v>2874</v>
      </c>
      <c r="F19" s="373">
        <v>2873</v>
      </c>
      <c r="G19" s="372">
        <v>14</v>
      </c>
      <c r="H19" s="373">
        <v>10.9</v>
      </c>
      <c r="I19" s="372">
        <v>10.4</v>
      </c>
      <c r="J19" s="373">
        <v>9.3</v>
      </c>
      <c r="K19" s="376">
        <f t="shared" si="0"/>
        <v>11.263073209975865</v>
      </c>
      <c r="L19" s="384">
        <v>8.8</v>
      </c>
      <c r="M19" s="378">
        <v>797</v>
      </c>
      <c r="N19" s="378">
        <v>797</v>
      </c>
      <c r="O19" s="388">
        <v>4</v>
      </c>
      <c r="P19" s="389">
        <v>4</v>
      </c>
    </row>
    <row r="20" spans="1:16" ht="15">
      <c r="A20" s="381" t="s">
        <v>10</v>
      </c>
      <c r="B20" s="382">
        <v>1284</v>
      </c>
      <c r="C20" s="383">
        <v>1267</v>
      </c>
      <c r="D20" s="383">
        <v>1267</v>
      </c>
      <c r="E20" s="372">
        <v>3023</v>
      </c>
      <c r="F20" s="373">
        <v>3221</v>
      </c>
      <c r="G20" s="372">
        <v>14.5</v>
      </c>
      <c r="H20" s="373">
        <v>15</v>
      </c>
      <c r="I20" s="372">
        <v>12.4</v>
      </c>
      <c r="J20" s="373">
        <v>12.8</v>
      </c>
      <c r="K20" s="376">
        <f t="shared" si="0"/>
        <v>11.444356748224152</v>
      </c>
      <c r="L20" s="384">
        <v>11.9</v>
      </c>
      <c r="M20" s="378">
        <v>214.6</v>
      </c>
      <c r="N20" s="378">
        <v>206</v>
      </c>
      <c r="O20" s="388">
        <v>1.2</v>
      </c>
      <c r="P20" s="389">
        <v>1.2</v>
      </c>
    </row>
    <row r="21" spans="1:16" ht="15" customHeight="1">
      <c r="A21" s="381" t="s">
        <v>11</v>
      </c>
      <c r="B21" s="382">
        <v>593</v>
      </c>
      <c r="C21" s="383">
        <v>618</v>
      </c>
      <c r="D21" s="383">
        <v>618</v>
      </c>
      <c r="E21" s="372">
        <v>1113.3</v>
      </c>
      <c r="F21" s="373">
        <v>978.8</v>
      </c>
      <c r="G21" s="372">
        <v>6.5</v>
      </c>
      <c r="H21" s="373">
        <v>5.7</v>
      </c>
      <c r="I21" s="372">
        <v>4.3</v>
      </c>
      <c r="J21" s="373">
        <v>5</v>
      </c>
      <c r="K21" s="376">
        <f t="shared" si="0"/>
        <v>10.517799352750808</v>
      </c>
      <c r="L21" s="384">
        <v>9.5</v>
      </c>
      <c r="M21" s="378">
        <v>376.2</v>
      </c>
      <c r="N21" s="379">
        <v>379.7</v>
      </c>
      <c r="O21" s="388">
        <v>1.8</v>
      </c>
      <c r="P21" s="389">
        <v>1.8</v>
      </c>
    </row>
    <row r="22" spans="1:16" ht="15">
      <c r="A22" s="381" t="s">
        <v>21</v>
      </c>
      <c r="B22" s="382">
        <v>998</v>
      </c>
      <c r="C22" s="383">
        <v>1037</v>
      </c>
      <c r="D22" s="383">
        <v>1037</v>
      </c>
      <c r="E22" s="372">
        <v>2586</v>
      </c>
      <c r="F22" s="373">
        <v>1727</v>
      </c>
      <c r="G22" s="372">
        <v>13.1</v>
      </c>
      <c r="H22" s="373">
        <v>13.2</v>
      </c>
      <c r="I22" s="372">
        <v>12.5</v>
      </c>
      <c r="J22" s="373">
        <v>11.3</v>
      </c>
      <c r="K22" s="376">
        <f t="shared" si="0"/>
        <v>12.632594021215043</v>
      </c>
      <c r="L22" s="384">
        <v>12.1</v>
      </c>
      <c r="M22" s="379">
        <v>1597</v>
      </c>
      <c r="N22" s="378">
        <v>1541</v>
      </c>
      <c r="O22" s="388">
        <v>7</v>
      </c>
      <c r="P22" s="389">
        <v>7.6</v>
      </c>
    </row>
    <row r="23" spans="1:16" ht="15">
      <c r="A23" s="381" t="s">
        <v>114</v>
      </c>
      <c r="B23" s="382">
        <v>1878</v>
      </c>
      <c r="C23" s="383">
        <v>1774</v>
      </c>
      <c r="D23" s="383">
        <v>1774</v>
      </c>
      <c r="E23" s="373">
        <v>7313</v>
      </c>
      <c r="F23" s="373">
        <v>8301</v>
      </c>
      <c r="G23" s="372">
        <v>33.6</v>
      </c>
      <c r="H23" s="373">
        <v>36.1</v>
      </c>
      <c r="I23" s="372">
        <v>32.2</v>
      </c>
      <c r="J23" s="373">
        <v>34.2</v>
      </c>
      <c r="K23" s="376">
        <f t="shared" si="0"/>
        <v>18.9402480270575</v>
      </c>
      <c r="L23" s="384">
        <v>19.5</v>
      </c>
      <c r="M23" s="378">
        <v>726.8</v>
      </c>
      <c r="N23" s="378">
        <v>677.5</v>
      </c>
      <c r="O23" s="388">
        <v>4.5</v>
      </c>
      <c r="P23" s="389">
        <v>2</v>
      </c>
    </row>
    <row r="24" spans="1:16" ht="15">
      <c r="A24" s="381" t="s">
        <v>12</v>
      </c>
      <c r="B24" s="382">
        <v>445</v>
      </c>
      <c r="C24" s="383">
        <v>445</v>
      </c>
      <c r="D24" s="383">
        <v>445</v>
      </c>
      <c r="E24" s="372">
        <v>1070.7</v>
      </c>
      <c r="F24" s="373">
        <v>861.8</v>
      </c>
      <c r="G24" s="372">
        <v>4.8</v>
      </c>
      <c r="H24" s="373">
        <v>3.9</v>
      </c>
      <c r="I24" s="372">
        <v>2.6</v>
      </c>
      <c r="J24" s="373">
        <v>2.5</v>
      </c>
      <c r="K24" s="376">
        <f t="shared" si="0"/>
        <v>10.786516853932584</v>
      </c>
      <c r="L24" s="384">
        <v>9.9</v>
      </c>
      <c r="M24" s="378">
        <v>496.4</v>
      </c>
      <c r="N24" s="378">
        <v>482.2</v>
      </c>
      <c r="O24" s="388">
        <v>3</v>
      </c>
      <c r="P24" s="389">
        <v>3</v>
      </c>
    </row>
    <row r="25" spans="1:16" ht="15">
      <c r="A25" s="381" t="s">
        <v>13</v>
      </c>
      <c r="B25" s="382">
        <v>1440</v>
      </c>
      <c r="C25" s="383">
        <v>1493</v>
      </c>
      <c r="D25" s="383">
        <v>1493</v>
      </c>
      <c r="E25" s="373">
        <v>4947.6</v>
      </c>
      <c r="F25" s="373">
        <v>4139.9</v>
      </c>
      <c r="G25" s="372">
        <v>22.3</v>
      </c>
      <c r="H25" s="373">
        <v>19.4</v>
      </c>
      <c r="I25" s="372">
        <v>19.7</v>
      </c>
      <c r="J25" s="373">
        <v>17.8</v>
      </c>
      <c r="K25" s="376">
        <f t="shared" si="0"/>
        <v>14.936369725385132</v>
      </c>
      <c r="L25" s="384">
        <v>14</v>
      </c>
      <c r="M25" s="378"/>
      <c r="N25" s="378"/>
      <c r="O25" s="391"/>
      <c r="P25" s="392"/>
    </row>
    <row r="26" spans="1:16" ht="15">
      <c r="A26" s="381" t="s">
        <v>115</v>
      </c>
      <c r="B26" s="382">
        <v>537</v>
      </c>
      <c r="C26" s="383">
        <v>815</v>
      </c>
      <c r="D26" s="383">
        <v>815</v>
      </c>
      <c r="E26" s="372">
        <v>1002.1</v>
      </c>
      <c r="F26" s="373">
        <v>772.6</v>
      </c>
      <c r="G26" s="372">
        <v>7.4</v>
      </c>
      <c r="H26" s="373">
        <v>5.4</v>
      </c>
      <c r="I26" s="372">
        <v>6.9</v>
      </c>
      <c r="J26" s="373">
        <v>4.9</v>
      </c>
      <c r="K26" s="376">
        <f t="shared" si="0"/>
        <v>9.079754601226995</v>
      </c>
      <c r="L26" s="384">
        <v>10.1</v>
      </c>
      <c r="M26" s="378">
        <v>2730</v>
      </c>
      <c r="N26" s="378">
        <v>2793</v>
      </c>
      <c r="O26" s="385">
        <v>11</v>
      </c>
      <c r="P26" s="378">
        <v>10</v>
      </c>
    </row>
    <row r="27" spans="1:16" ht="15">
      <c r="A27" s="381" t="s">
        <v>14</v>
      </c>
      <c r="B27" s="382">
        <v>4388</v>
      </c>
      <c r="C27" s="383">
        <v>4505</v>
      </c>
      <c r="D27" s="383">
        <v>4505</v>
      </c>
      <c r="E27" s="372">
        <v>15961</v>
      </c>
      <c r="F27" s="373">
        <v>10779</v>
      </c>
      <c r="G27" s="372">
        <v>81</v>
      </c>
      <c r="H27" s="373">
        <v>61</v>
      </c>
      <c r="I27" s="372">
        <v>71</v>
      </c>
      <c r="J27" s="373">
        <v>57</v>
      </c>
      <c r="K27" s="376">
        <f t="shared" si="0"/>
        <v>17.98002219755827</v>
      </c>
      <c r="L27" s="384">
        <v>15</v>
      </c>
      <c r="M27" s="378">
        <v>1240</v>
      </c>
      <c r="N27" s="378">
        <v>1246</v>
      </c>
      <c r="O27" s="385">
        <v>6</v>
      </c>
      <c r="P27" s="378">
        <v>8</v>
      </c>
    </row>
    <row r="28" spans="1:16" ht="0.75" customHeight="1" thickBot="1">
      <c r="A28" s="393" t="s">
        <v>116</v>
      </c>
      <c r="B28" s="394">
        <v>100</v>
      </c>
      <c r="C28" s="395">
        <v>100</v>
      </c>
      <c r="D28" s="395">
        <v>100</v>
      </c>
      <c r="E28" s="396">
        <v>68</v>
      </c>
      <c r="F28" s="397">
        <v>0</v>
      </c>
      <c r="G28" s="396">
        <v>0.7</v>
      </c>
      <c r="H28" s="397">
        <v>0.7</v>
      </c>
      <c r="I28" s="396">
        <v>2.4</v>
      </c>
      <c r="J28" s="398">
        <v>2.4</v>
      </c>
      <c r="K28" s="399">
        <f t="shared" si="0"/>
        <v>6.999999999999999</v>
      </c>
      <c r="L28" s="400">
        <v>6.999999999999999</v>
      </c>
      <c r="M28" s="401"/>
      <c r="N28" s="402"/>
      <c r="O28" s="403"/>
      <c r="P28" s="404"/>
    </row>
    <row r="29" spans="1:16" ht="15" thickBot="1">
      <c r="A29" s="405" t="s">
        <v>117</v>
      </c>
      <c r="B29" s="406">
        <f>SUM(B7:B28)</f>
        <v>23107</v>
      </c>
      <c r="C29" s="407">
        <f>SUM(C7:C27)</f>
        <v>23248</v>
      </c>
      <c r="D29" s="407">
        <f>SUM(D7:D27)</f>
        <v>23246</v>
      </c>
      <c r="E29" s="408">
        <f>SUM(E7:E27)</f>
        <v>60448.2</v>
      </c>
      <c r="F29" s="409">
        <f>SUM(F7:F28)</f>
        <v>53954.7</v>
      </c>
      <c r="G29" s="408">
        <f>SUM(G7:G28)</f>
        <v>317.40000000000003</v>
      </c>
      <c r="H29" s="409">
        <f>SUM(H7:H28)</f>
        <v>292.2</v>
      </c>
      <c r="I29" s="408">
        <f>SUM(I7:I28)</f>
        <v>281.7</v>
      </c>
      <c r="J29" s="410">
        <f>SUM(J7:J28)</f>
        <v>264.29999999999995</v>
      </c>
      <c r="K29" s="411">
        <f t="shared" si="0"/>
        <v>13.653961971952166</v>
      </c>
      <c r="L29" s="412">
        <v>13.3</v>
      </c>
      <c r="M29" s="408">
        <f>SUM(M7:M28)</f>
        <v>17860.9</v>
      </c>
      <c r="N29" s="408">
        <f>SUM(N7:N28)</f>
        <v>17712.800000000003</v>
      </c>
      <c r="O29" s="413">
        <f>SUM(O7:O28)</f>
        <v>102.1</v>
      </c>
      <c r="P29" s="409">
        <f>SUM(P7:P28)</f>
        <v>100.3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2018-08-07T03:45:59Z</cp:lastPrinted>
  <dcterms:created xsi:type="dcterms:W3CDTF">2017-08-13T06:13:14Z</dcterms:created>
  <dcterms:modified xsi:type="dcterms:W3CDTF">2018-08-07T06:27:11Z</dcterms:modified>
  <cp:category/>
  <cp:version/>
  <cp:contentType/>
  <cp:contentStatus/>
</cp:coreProperties>
</file>