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4"/>
  </bookViews>
  <sheets>
    <sheet name="уборка зерновые" sheetId="1" r:id="rId1"/>
    <sheet name="уборка кормовых" sheetId="2" r:id="rId2"/>
    <sheet name="уборка прочие" sheetId="3" r:id="rId3"/>
    <sheet name="корма" sheetId="4" r:id="rId4"/>
    <sheet name="сев" sheetId="5" r:id="rId5"/>
    <sheet name="молоко" sheetId="6" r:id="rId6"/>
  </sheets>
  <definedNames>
    <definedName name="_xlnm.Print_Titles" localSheetId="0">'уборка зерновые'!$A:$A,'уборка зерновые'!$3:$27</definedName>
    <definedName name="_xlnm.Print_Area" localSheetId="0">'уборка зерновые'!$A$1:$BY$27</definedName>
  </definedNames>
  <calcPr fullCalcOnLoad="1"/>
</workbook>
</file>

<file path=xl/sharedStrings.xml><?xml version="1.0" encoding="utf-8"?>
<sst xmlns="http://schemas.openxmlformats.org/spreadsheetml/2006/main" count="403" uniqueCount="130">
  <si>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</si>
  <si>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</si>
  <si>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</si>
  <si>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</si>
  <si>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</si>
  <si>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</si>
  <si>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</si>
  <si>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</si>
  <si>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</si>
  <si>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</si>
  <si>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</si>
  <si>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</si>
  <si>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</si>
  <si>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</si>
  <si>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</si>
  <si>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</si>
  <si>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</si>
  <si>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</si>
  <si>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</si>
  <si>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</si>
  <si>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</si>
  <si>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</si>
  <si>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</si>
  <si>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</si>
  <si>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</si>
  <si>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</si>
  <si>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</si>
  <si>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</si>
  <si>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</si>
  <si>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</si>
  <si>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</si>
  <si>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</si>
  <si>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</si>
  <si>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</si>
  <si>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</si>
  <si>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</si>
  <si>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</si>
  <si>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</si>
  <si>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</si>
  <si>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</si>
  <si>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</si>
  <si>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</si>
  <si>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</si>
  <si>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</si>
  <si>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</si>
  <si>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</si>
  <si>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</si>
  <si>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</si>
  <si>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</si>
  <si>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</si>
  <si>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</si>
  <si>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</si>
  <si>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</si>
  <si>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</si>
  <si>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</si>
  <si>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</si>
  <si>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</si>
  <si>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</si>
  <si>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</si>
  <si>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</si>
  <si>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</si>
  <si>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</si>
  <si>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</si>
  <si>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</si>
  <si>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</si>
  <si>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</si>
  <si>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</si>
  <si>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</si>
  <si>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</si>
  <si>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/>
  </si>
  <si>
    <t>Уборочная площадь,                      га</t>
  </si>
  <si>
    <t>Овёс</t>
  </si>
  <si>
    <t>Уборка зерновых и зернобобовых культур                                 13.08.2018</t>
  </si>
  <si>
    <t>Уборка технических культур, овощей  и прочих                           13.08.2018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</si>
  <si>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</si>
  <si>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</si>
  <si>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</si>
  <si>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</si>
  <si>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</si>
  <si>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</si>
  <si>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</si>
  <si>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</si>
  <si>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</si>
  <si>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</si>
  <si>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</si>
  <si>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</si>
  <si>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</si>
  <si>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</si>
  <si>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</si>
  <si>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Барышский </t>
  </si>
  <si>
    <t xml:space="preserve">Вешкаймский </t>
  </si>
  <si>
    <t xml:space="preserve">Кузоватовский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</si>
  <si>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</si>
  <si>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</si>
  <si>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</si>
  <si>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</si>
  <si>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Потребность и обеспеченность животноводства кормами  в общественном секторе                     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</si>
  <si>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</si>
  <si>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</si>
  <si>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</si>
  <si>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</si>
  <si>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</si>
  <si>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</si>
  <si>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</si>
  <si>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</si>
  <si>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</si>
  <si>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</si>
  <si>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</si>
  <si>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</si>
  <si>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</si>
  <si>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</si>
  <si>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</si>
  <si>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</si>
  <si>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</si>
  <si>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</si>
  <si>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</si>
  <si>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</si>
  <si>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</si>
  <si>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</si>
  <si>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</si>
  <si>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</si>
  <si>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</si>
  <si>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</si>
  <si>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</si>
  <si>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10.08</t>
  </si>
  <si>
    <t>2018 г.</t>
  </si>
  <si>
    <t>2017 г.</t>
  </si>
  <si>
    <t>г.Ульяновск</t>
  </si>
  <si>
    <t>ИТОГО:</t>
  </si>
  <si>
    <t>13.08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</si>
</sst>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43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2"/>
    </font>
    <font>
      <b/>
      <sz val="1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599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19" fillId="0" borderId="10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7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8" xfId="91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0" xfId="9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>
      <alignment horizontal="right"/>
    </xf>
    <xf numFmtId="0" fontId="19" fillId="0" borderId="21" xfId="97" applyFont="1" applyFill="1" applyBorder="1" applyAlignment="1" applyProtection="1">
      <alignment horizontal="left" vertical="center" wrapText="1"/>
      <protection locked="0"/>
    </xf>
    <xf numFmtId="3" fontId="19" fillId="0" borderId="22" xfId="97" applyNumberFormat="1" applyFont="1" applyFill="1" applyBorder="1" applyAlignment="1" applyProtection="1">
      <alignment horizontal="center" vertical="center" wrapText="1"/>
      <protection/>
    </xf>
    <xf numFmtId="3" fontId="19" fillId="0" borderId="23" xfId="97" applyNumberFormat="1" applyFont="1" applyFill="1" applyBorder="1" applyAlignment="1" applyProtection="1">
      <alignment horizontal="right" vertical="center" wrapText="1"/>
      <protection/>
    </xf>
    <xf numFmtId="3" fontId="19" fillId="0" borderId="10" xfId="97" applyNumberFormat="1" applyFont="1" applyFill="1" applyBorder="1" applyAlignment="1" applyProtection="1">
      <alignment horizontal="right" vertical="center" wrapText="1"/>
      <protection/>
    </xf>
    <xf numFmtId="165" fontId="19" fillId="0" borderId="23" xfId="0" applyNumberFormat="1" applyFont="1" applyFill="1" applyBorder="1" applyAlignment="1">
      <alignment horizontal="right" vertical="center" wrapText="1"/>
    </xf>
    <xf numFmtId="0" fontId="19" fillId="0" borderId="10" xfId="97" applyFont="1" applyFill="1" applyBorder="1" applyAlignment="1" applyProtection="1">
      <alignment horizontal="right" vertical="center" wrapText="1"/>
      <protection/>
    </xf>
    <xf numFmtId="1" fontId="19" fillId="0" borderId="23" xfId="97" applyNumberFormat="1" applyFont="1" applyFill="1" applyBorder="1" applyAlignment="1" applyProtection="1">
      <alignment horizontal="right" vertical="center" wrapText="1"/>
      <protection/>
    </xf>
    <xf numFmtId="164" fontId="19" fillId="0" borderId="24" xfId="94" applyNumberFormat="1" applyFont="1" applyFill="1" applyBorder="1" applyAlignment="1" applyProtection="1">
      <alignment horizontal="right" vertical="center" wrapText="1"/>
      <protection hidden="1"/>
    </xf>
    <xf numFmtId="164" fontId="19" fillId="0" borderId="25" xfId="94" applyNumberFormat="1" applyFont="1" applyFill="1" applyBorder="1" applyAlignment="1" applyProtection="1">
      <alignment horizontal="right" vertical="center" wrapText="1"/>
      <protection hidden="1"/>
    </xf>
    <xf numFmtId="1" fontId="19" fillId="0" borderId="24" xfId="97" applyNumberFormat="1" applyFont="1" applyFill="1" applyBorder="1" applyAlignment="1" applyProtection="1">
      <alignment horizontal="right" vertical="center" wrapText="1"/>
      <protection hidden="1"/>
    </xf>
    <xf numFmtId="1" fontId="19" fillId="0" borderId="24" xfId="97" applyNumberFormat="1" applyFont="1" applyFill="1" applyBorder="1" applyAlignment="1" applyProtection="1">
      <alignment horizontal="right" vertical="center" wrapText="1"/>
      <protection/>
    </xf>
    <xf numFmtId="0" fontId="19" fillId="0" borderId="25" xfId="97" applyFont="1" applyFill="1" applyBorder="1" applyAlignment="1" applyProtection="1">
      <alignment horizontal="right" vertical="center" wrapText="1"/>
      <protection hidden="1"/>
    </xf>
    <xf numFmtId="165" fontId="19" fillId="0" borderId="26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27" xfId="97" applyFont="1" applyFill="1" applyBorder="1" applyAlignment="1" applyProtection="1">
      <alignment horizontal="center" vertical="center" wrapText="1"/>
      <protection/>
    </xf>
    <xf numFmtId="0" fontId="19" fillId="0" borderId="28" xfId="97" applyNumberFormat="1" applyFont="1" applyFill="1" applyBorder="1" applyAlignment="1" applyProtection="1">
      <alignment horizontal="center" vertical="center" wrapText="1"/>
      <protection/>
    </xf>
    <xf numFmtId="1" fontId="19" fillId="0" borderId="28" xfId="97" applyNumberFormat="1" applyFont="1" applyFill="1" applyBorder="1" applyAlignment="1" applyProtection="1">
      <alignment horizontal="right" vertical="center" wrapText="1"/>
      <protection hidden="1"/>
    </xf>
    <xf numFmtId="164" fontId="19" fillId="0" borderId="28" xfId="97" applyNumberFormat="1" applyFont="1" applyFill="1" applyBorder="1" applyAlignment="1" applyProtection="1">
      <alignment horizontal="center" vertical="center" wrapText="1"/>
      <protection/>
    </xf>
    <xf numFmtId="0" fontId="19" fillId="0" borderId="28" xfId="97" applyFont="1" applyFill="1" applyBorder="1" applyAlignment="1" applyProtection="1">
      <alignment horizontal="center" vertical="center" wrapText="1"/>
      <protection/>
    </xf>
    <xf numFmtId="164" fontId="19" fillId="0" borderId="28" xfId="97" applyNumberFormat="1" applyFont="1" applyFill="1" applyBorder="1" applyAlignment="1" applyProtection="1">
      <alignment horizontal="right" vertical="center" wrapText="1"/>
      <protection hidden="1"/>
    </xf>
    <xf numFmtId="0" fontId="19" fillId="0" borderId="29" xfId="97" applyFont="1" applyFill="1" applyBorder="1" applyAlignment="1" applyProtection="1">
      <alignment horizontal="right" vertical="center" wrapText="1"/>
      <protection hidden="1"/>
    </xf>
    <xf numFmtId="1" fontId="19" fillId="0" borderId="30" xfId="97" applyNumberFormat="1" applyFont="1" applyFill="1" applyBorder="1" applyAlignment="1" applyProtection="1">
      <alignment horizontal="center" vertical="center" wrapText="1"/>
      <protection/>
    </xf>
    <xf numFmtId="1" fontId="19" fillId="0" borderId="28" xfId="97" applyNumberFormat="1" applyFont="1" applyFill="1" applyBorder="1" applyAlignment="1" applyProtection="1">
      <alignment horizontal="center" vertical="center" wrapText="1"/>
      <protection/>
    </xf>
    <xf numFmtId="1" fontId="19" fillId="0" borderId="31" xfId="97" applyNumberFormat="1" applyFont="1" applyFill="1" applyBorder="1" applyAlignment="1" applyProtection="1">
      <alignment horizontal="center" vertical="center" wrapText="1"/>
      <protection/>
    </xf>
    <xf numFmtId="0" fontId="19" fillId="0" borderId="32" xfId="97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horizontal="center"/>
    </xf>
    <xf numFmtId="0" fontId="22" fillId="0" borderId="21" xfId="97" applyFont="1" applyFill="1" applyBorder="1" applyAlignment="1" applyProtection="1">
      <alignment horizontal="left" vertical="center" wrapText="1"/>
      <protection locked="0"/>
    </xf>
    <xf numFmtId="3" fontId="22" fillId="0" borderId="33" xfId="97" applyNumberFormat="1" applyFont="1" applyFill="1" applyBorder="1" applyAlignment="1" applyProtection="1">
      <alignment horizontal="right" vertical="center" wrapText="1"/>
      <protection/>
    </xf>
    <xf numFmtId="3" fontId="22" fillId="0" borderId="34" xfId="97" applyNumberFormat="1" applyFont="1" applyFill="1" applyBorder="1" applyAlignment="1" applyProtection="1">
      <alignment horizontal="right" vertical="center" wrapText="1"/>
      <protection/>
    </xf>
    <xf numFmtId="165" fontId="22" fillId="0" borderId="34" xfId="97" applyNumberFormat="1" applyFont="1" applyFill="1" applyBorder="1" applyAlignment="1" applyProtection="1">
      <alignment horizontal="right" vertical="center" wrapText="1"/>
      <protection/>
    </xf>
    <xf numFmtId="165" fontId="22" fillId="0" borderId="35" xfId="97" applyNumberFormat="1" applyFont="1" applyFill="1" applyBorder="1" applyAlignment="1" applyProtection="1">
      <alignment horizontal="right" vertical="center" wrapText="1"/>
      <protection/>
    </xf>
    <xf numFmtId="1" fontId="22" fillId="0" borderId="33" xfId="97" applyNumberFormat="1" applyFont="1" applyFill="1" applyBorder="1" applyAlignment="1" applyProtection="1">
      <alignment horizontal="right" vertical="center" wrapText="1"/>
      <protection/>
    </xf>
    <xf numFmtId="1" fontId="22" fillId="0" borderId="34" xfId="97" applyNumberFormat="1" applyFont="1" applyFill="1" applyBorder="1" applyAlignment="1" applyProtection="1">
      <alignment horizontal="right" vertical="center" wrapText="1"/>
      <protection/>
    </xf>
    <xf numFmtId="1" fontId="22" fillId="0" borderId="35" xfId="97" applyNumberFormat="1" applyFont="1" applyFill="1" applyBorder="1" applyAlignment="1" applyProtection="1">
      <alignment horizontal="right" vertical="center" wrapText="1"/>
      <protection/>
    </xf>
    <xf numFmtId="1" fontId="22" fillId="0" borderId="36" xfId="97" applyNumberFormat="1" applyFont="1" applyFill="1" applyBorder="1" applyAlignment="1" applyProtection="1">
      <alignment horizontal="center" vertical="center" wrapText="1"/>
      <protection/>
    </xf>
    <xf numFmtId="1" fontId="22" fillId="0" borderId="34" xfId="97" applyNumberFormat="1" applyFont="1" applyFill="1" applyBorder="1" applyAlignment="1" applyProtection="1">
      <alignment horizontal="center" vertical="center" wrapText="1"/>
      <protection/>
    </xf>
    <xf numFmtId="1" fontId="22" fillId="0" borderId="35" xfId="97" applyNumberFormat="1" applyFont="1" applyFill="1" applyBorder="1" applyAlignment="1" applyProtection="1">
      <alignment horizontal="center" vertical="center" wrapText="1"/>
      <protection/>
    </xf>
    <xf numFmtId="1" fontId="22" fillId="0" borderId="33" xfId="97" applyNumberFormat="1" applyFont="1" applyFill="1" applyBorder="1" applyAlignment="1" applyProtection="1">
      <alignment horizontal="center" vertical="center" wrapText="1"/>
      <protection/>
    </xf>
    <xf numFmtId="164" fontId="22" fillId="0" borderId="34" xfId="97" applyNumberFormat="1" applyFont="1" applyFill="1" applyBorder="1" applyAlignment="1" applyProtection="1">
      <alignment horizontal="center" vertical="center" wrapText="1"/>
      <protection/>
    </xf>
    <xf numFmtId="164" fontId="22" fillId="0" borderId="35" xfId="97" applyNumberFormat="1" applyFont="1" applyFill="1" applyBorder="1" applyAlignment="1" applyProtection="1">
      <alignment horizontal="center" vertical="center" wrapText="1"/>
      <protection/>
    </xf>
    <xf numFmtId="1" fontId="22" fillId="0" borderId="37" xfId="97" applyNumberFormat="1" applyFont="1" applyFill="1" applyBorder="1" applyAlignment="1" applyProtection="1">
      <alignment horizontal="center" vertical="center" wrapText="1"/>
      <protection/>
    </xf>
    <xf numFmtId="1" fontId="22" fillId="0" borderId="38" xfId="97" applyNumberFormat="1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3" fontId="22" fillId="0" borderId="22" xfId="97" applyNumberFormat="1" applyFont="1" applyFill="1" applyBorder="1" applyAlignment="1" applyProtection="1">
      <alignment horizontal="center" vertical="center" wrapText="1"/>
      <protection/>
    </xf>
    <xf numFmtId="3" fontId="19" fillId="0" borderId="39" xfId="97" applyNumberFormat="1" applyFont="1" applyFill="1" applyBorder="1" applyAlignment="1" applyProtection="1">
      <alignment horizontal="center" vertical="center" wrapText="1"/>
      <protection/>
    </xf>
    <xf numFmtId="3" fontId="19" fillId="0" borderId="23" xfId="97" applyNumberFormat="1" applyFont="1" applyFill="1" applyBorder="1" applyAlignment="1" applyProtection="1">
      <alignment horizontal="center" vertical="center" wrapText="1"/>
      <protection/>
    </xf>
    <xf numFmtId="165" fontId="19" fillId="0" borderId="23" xfId="97" applyNumberFormat="1" applyFont="1" applyFill="1" applyBorder="1" applyAlignment="1" applyProtection="1">
      <alignment horizontal="center" vertical="center" wrapText="1"/>
      <protection/>
    </xf>
    <xf numFmtId="165" fontId="19" fillId="0" borderId="26" xfId="97" applyNumberFormat="1" applyFont="1" applyFill="1" applyBorder="1" applyAlignment="1" applyProtection="1">
      <alignment horizontal="center" vertical="center" wrapText="1"/>
      <protection/>
    </xf>
    <xf numFmtId="3" fontId="19" fillId="0" borderId="10" xfId="97" applyNumberFormat="1" applyFont="1" applyFill="1" applyBorder="1" applyAlignment="1" applyProtection="1">
      <alignment horizontal="center" vertical="center" wrapText="1"/>
      <protection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3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26" xfId="94" applyNumberFormat="1" applyFont="1" applyFill="1" applyBorder="1" applyAlignment="1" applyProtection="1">
      <alignment horizontal="center" vertical="center" wrapText="1"/>
      <protection hidden="1"/>
    </xf>
    <xf numFmtId="165" fontId="19" fillId="0" borderId="23" xfId="97" applyNumberFormat="1" applyFont="1" applyFill="1" applyBorder="1" applyAlignment="1" applyProtection="1">
      <alignment horizontal="center" vertical="center" wrapText="1"/>
      <protection locked="0"/>
    </xf>
    <xf numFmtId="3" fontId="22" fillId="0" borderId="39" xfId="97" applyNumberFormat="1" applyFont="1" applyFill="1" applyBorder="1" applyAlignment="1" applyProtection="1">
      <alignment horizontal="center" vertical="center" wrapText="1"/>
      <protection/>
    </xf>
    <xf numFmtId="3" fontId="22" fillId="0" borderId="23" xfId="0" applyNumberFormat="1" applyFont="1" applyFill="1" applyBorder="1" applyAlignment="1" applyProtection="1">
      <alignment horizontal="center" vertical="center" wrapText="1"/>
      <protection/>
    </xf>
    <xf numFmtId="165" fontId="22" fillId="0" borderId="23" xfId="97" applyNumberFormat="1" applyFont="1" applyFill="1" applyBorder="1" applyAlignment="1" applyProtection="1">
      <alignment horizontal="center" vertical="center" wrapText="1"/>
      <protection/>
    </xf>
    <xf numFmtId="165" fontId="22" fillId="0" borderId="26" xfId="97" applyNumberFormat="1" applyFont="1" applyFill="1" applyBorder="1" applyAlignment="1" applyProtection="1">
      <alignment horizontal="center" vertical="center" wrapText="1"/>
      <protection/>
    </xf>
    <xf numFmtId="3" fontId="22" fillId="0" borderId="10" xfId="97" applyNumberFormat="1" applyFont="1" applyFill="1" applyBorder="1" applyAlignment="1" applyProtection="1">
      <alignment horizontal="center" vertical="center" wrapText="1"/>
      <protection/>
    </xf>
    <xf numFmtId="3" fontId="22" fillId="0" borderId="23" xfId="97" applyNumberFormat="1" applyFont="1" applyFill="1" applyBorder="1" applyAlignment="1" applyProtection="1">
      <alignment horizontal="center" vertical="center" wrapText="1"/>
      <protection/>
    </xf>
    <xf numFmtId="165" fontId="22" fillId="0" borderId="23" xfId="0" applyNumberFormat="1" applyFont="1" applyFill="1" applyBorder="1" applyAlignment="1">
      <alignment horizontal="center" vertical="center" wrapText="1"/>
    </xf>
    <xf numFmtId="0" fontId="22" fillId="0" borderId="23" xfId="97" applyFont="1" applyFill="1" applyBorder="1" applyAlignment="1" applyProtection="1">
      <alignment horizontal="center" vertical="center" wrapText="1"/>
      <protection/>
    </xf>
    <xf numFmtId="165" fontId="22" fillId="0" borderId="26" xfId="0" applyNumberFormat="1" applyFont="1" applyFill="1" applyBorder="1" applyAlignment="1" applyProtection="1">
      <alignment horizontal="center" vertical="center" wrapText="1"/>
      <protection/>
    </xf>
    <xf numFmtId="165" fontId="22" fillId="0" borderId="40" xfId="97" applyNumberFormat="1" applyFont="1" applyFill="1" applyBorder="1" applyAlignment="1" applyProtection="1">
      <alignment horizontal="center" vertical="center" wrapText="1"/>
      <protection/>
    </xf>
    <xf numFmtId="0" fontId="19" fillId="0" borderId="41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2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3" xfId="91" applyFont="1" applyFill="1" applyBorder="1" applyAlignment="1" applyProtection="1">
      <alignment horizontal="center" vertical="center" textRotation="90" wrapText="1"/>
      <protection locked="0"/>
    </xf>
    <xf numFmtId="0" fontId="19" fillId="0" borderId="44" xfId="91" applyFont="1" applyFill="1" applyBorder="1" applyAlignment="1" applyProtection="1">
      <alignment horizontal="center" vertical="center" textRotation="90" wrapText="1"/>
      <protection locked="0"/>
    </xf>
    <xf numFmtId="165" fontId="19" fillId="0" borderId="40" xfId="94" applyNumberFormat="1" applyFont="1" applyFill="1" applyBorder="1" applyAlignment="1" applyProtection="1">
      <alignment horizontal="center" vertical="center" wrapText="1"/>
      <protection hidden="1"/>
    </xf>
    <xf numFmtId="0" fontId="19" fillId="0" borderId="45" xfId="91" applyFont="1" applyFill="1" applyBorder="1" applyAlignment="1" applyProtection="1">
      <alignment horizontal="center" vertical="center" textRotation="90" wrapText="1"/>
      <protection locked="0"/>
    </xf>
    <xf numFmtId="165" fontId="19" fillId="0" borderId="40" xfId="97" applyNumberFormat="1" applyFont="1" applyFill="1" applyBorder="1" applyAlignment="1" applyProtection="1">
      <alignment horizontal="center" vertical="center" wrapText="1"/>
      <protection/>
    </xf>
    <xf numFmtId="3" fontId="22" fillId="0" borderId="46" xfId="97" applyNumberFormat="1" applyFont="1" applyFill="1" applyBorder="1" applyAlignment="1" applyProtection="1">
      <alignment horizontal="center" vertical="center" wrapText="1"/>
      <protection/>
    </xf>
    <xf numFmtId="3" fontId="22" fillId="0" borderId="47" xfId="97" applyNumberFormat="1" applyFont="1" applyFill="1" applyBorder="1" applyAlignment="1" applyProtection="1">
      <alignment horizontal="center" vertical="center" wrapText="1"/>
      <protection/>
    </xf>
    <xf numFmtId="165" fontId="22" fillId="0" borderId="47" xfId="97" applyNumberFormat="1" applyFont="1" applyFill="1" applyBorder="1" applyAlignment="1" applyProtection="1">
      <alignment horizontal="center" vertical="center" wrapText="1"/>
      <protection/>
    </xf>
    <xf numFmtId="165" fontId="22" fillId="0" borderId="48" xfId="97" applyNumberFormat="1" applyFont="1" applyFill="1" applyBorder="1" applyAlignment="1" applyProtection="1">
      <alignment horizontal="center" vertical="center" wrapText="1"/>
      <protection/>
    </xf>
    <xf numFmtId="164" fontId="19" fillId="0" borderId="32" xfId="97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49" xfId="101" applyFont="1" applyFill="1" applyBorder="1" applyAlignment="1" applyProtection="1">
      <alignment vertical="center"/>
      <protection locked="0"/>
    </xf>
    <xf numFmtId="1" fontId="35" fillId="0" borderId="50" xfId="101" applyNumberFormat="1" applyFont="1" applyFill="1" applyBorder="1" applyAlignment="1" applyProtection="1">
      <alignment horizontal="center" vertical="center"/>
      <protection locked="0"/>
    </xf>
    <xf numFmtId="0" fontId="35" fillId="0" borderId="51" xfId="101" applyNumberFormat="1" applyFont="1" applyFill="1" applyBorder="1" applyAlignment="1" applyProtection="1">
      <alignment horizontal="center" vertical="center"/>
      <protection locked="0"/>
    </xf>
    <xf numFmtId="164" fontId="35" fillId="0" borderId="52" xfId="101" applyNumberFormat="1" applyFont="1" applyFill="1" applyBorder="1" applyAlignment="1" applyProtection="1">
      <alignment horizontal="center" vertical="center"/>
      <protection locked="0"/>
    </xf>
    <xf numFmtId="3" fontId="20" fillId="0" borderId="53" xfId="0" applyNumberFormat="1" applyFont="1" applyFill="1" applyBorder="1" applyAlignment="1">
      <alignment horizontal="center"/>
    </xf>
    <xf numFmtId="1" fontId="35" fillId="0" borderId="54" xfId="101" applyNumberFormat="1" applyFont="1" applyFill="1" applyBorder="1" applyAlignment="1" applyProtection="1">
      <alignment horizontal="center" vertical="center"/>
      <protection locked="0"/>
    </xf>
    <xf numFmtId="1" fontId="35" fillId="0" borderId="55" xfId="101" applyNumberFormat="1" applyFont="1" applyFill="1" applyBorder="1" applyAlignment="1" applyProtection="1">
      <alignment horizontal="center" vertical="center"/>
      <protection locked="0"/>
    </xf>
    <xf numFmtId="0" fontId="35" fillId="0" borderId="56" xfId="101" applyFont="1" applyFill="1" applyBorder="1" applyAlignment="1" applyProtection="1">
      <alignment vertical="center"/>
      <protection locked="0"/>
    </xf>
    <xf numFmtId="1" fontId="35" fillId="0" borderId="57" xfId="101" applyNumberFormat="1" applyFont="1" applyFill="1" applyBorder="1" applyAlignment="1" applyProtection="1">
      <alignment horizontal="center" vertical="center"/>
      <protection locked="0"/>
    </xf>
    <xf numFmtId="0" fontId="35" fillId="0" borderId="58" xfId="101" applyNumberFormat="1" applyFont="1" applyFill="1" applyBorder="1" applyAlignment="1" applyProtection="1">
      <alignment horizontal="center" vertical="center"/>
      <protection locked="0"/>
    </xf>
    <xf numFmtId="164" fontId="35" fillId="0" borderId="59" xfId="101" applyNumberFormat="1" applyFont="1" applyFill="1" applyBorder="1" applyAlignment="1" applyProtection="1">
      <alignment horizontal="center" vertical="center"/>
      <protection locked="0"/>
    </xf>
    <xf numFmtId="1" fontId="35" fillId="0" borderId="60" xfId="101" applyNumberFormat="1" applyFont="1" applyFill="1" applyBorder="1" applyAlignment="1" applyProtection="1">
      <alignment horizontal="center" vertical="center"/>
      <protection locked="0"/>
    </xf>
    <xf numFmtId="1" fontId="35" fillId="0" borderId="58" xfId="101" applyNumberFormat="1" applyFont="1" applyFill="1" applyBorder="1" applyAlignment="1" applyProtection="1">
      <alignment horizontal="center" vertical="center"/>
      <protection locked="0"/>
    </xf>
    <xf numFmtId="2" fontId="35" fillId="0" borderId="59" xfId="101" applyNumberFormat="1" applyFont="1" applyFill="1" applyBorder="1" applyAlignment="1" applyProtection="1">
      <alignment horizontal="center" vertical="center"/>
      <protection locked="0"/>
    </xf>
    <xf numFmtId="0" fontId="35" fillId="0" borderId="61" xfId="101" applyFont="1" applyFill="1" applyBorder="1" applyAlignment="1" applyProtection="1">
      <alignment vertical="center"/>
      <protection locked="0"/>
    </xf>
    <xf numFmtId="1" fontId="35" fillId="0" borderId="62" xfId="101" applyNumberFormat="1" applyFont="1" applyFill="1" applyBorder="1" applyAlignment="1" applyProtection="1">
      <alignment horizontal="center" vertical="center"/>
      <protection locked="0"/>
    </xf>
    <xf numFmtId="0" fontId="35" fillId="0" borderId="63" xfId="101" applyNumberFormat="1" applyFont="1" applyFill="1" applyBorder="1" applyAlignment="1" applyProtection="1">
      <alignment horizontal="center" vertical="center"/>
      <protection locked="0"/>
    </xf>
    <xf numFmtId="164" fontId="35" fillId="0" borderId="64" xfId="101" applyNumberFormat="1" applyFont="1" applyFill="1" applyBorder="1" applyAlignment="1" applyProtection="1">
      <alignment horizontal="center" vertical="center"/>
      <protection locked="0"/>
    </xf>
    <xf numFmtId="1" fontId="35" fillId="0" borderId="65" xfId="101" applyNumberFormat="1" applyFont="1" applyFill="1" applyBorder="1" applyAlignment="1" applyProtection="1">
      <alignment horizontal="center" vertical="center"/>
      <protection locked="0"/>
    </xf>
    <xf numFmtId="1" fontId="35" fillId="0" borderId="63" xfId="101" applyNumberFormat="1" applyFont="1" applyFill="1" applyBorder="1" applyAlignment="1" applyProtection="1">
      <alignment horizontal="center" vertical="center"/>
      <protection locked="0"/>
    </xf>
    <xf numFmtId="2" fontId="35" fillId="0" borderId="64" xfId="101" applyNumberFormat="1" applyFont="1" applyFill="1" applyBorder="1" applyAlignment="1" applyProtection="1">
      <alignment horizontal="center" vertical="center"/>
      <protection locked="0"/>
    </xf>
    <xf numFmtId="0" fontId="33" fillId="0" borderId="66" xfId="0" applyFont="1" applyFill="1" applyBorder="1" applyAlignment="1" applyProtection="1">
      <alignment horizontal="center" vertical="center"/>
      <protection locked="0"/>
    </xf>
    <xf numFmtId="164" fontId="33" fillId="0" borderId="66" xfId="0" applyNumberFormat="1" applyFont="1" applyFill="1" applyBorder="1" applyAlignment="1" applyProtection="1">
      <alignment horizontal="center" vertical="center"/>
      <protection locked="0"/>
    </xf>
    <xf numFmtId="1" fontId="33" fillId="0" borderId="66" xfId="0" applyNumberFormat="1" applyFont="1" applyFill="1" applyBorder="1" applyAlignment="1" applyProtection="1">
      <alignment horizontal="center" vertical="center"/>
      <protection locked="0"/>
    </xf>
    <xf numFmtId="2" fontId="33" fillId="0" borderId="66" xfId="0" applyNumberFormat="1" applyFont="1" applyFill="1" applyBorder="1" applyAlignment="1" applyProtection="1">
      <alignment horizontal="center" vertical="center"/>
      <protection locked="0"/>
    </xf>
    <xf numFmtId="0" fontId="31" fillId="0" borderId="58" xfId="98" applyFont="1" applyFill="1" applyBorder="1" applyAlignment="1" applyProtection="1">
      <alignment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top" wrapText="1"/>
      <protection hidden="1"/>
    </xf>
    <xf numFmtId="164" fontId="31" fillId="0" borderId="58" xfId="98" applyNumberFormat="1" applyFont="1" applyFill="1" applyBorder="1" applyAlignment="1" applyProtection="1">
      <alignment horizontal="center" vertical="top" wrapText="1"/>
      <protection hidden="1"/>
    </xf>
    <xf numFmtId="3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164" fontId="31" fillId="0" borderId="58" xfId="98" applyNumberFormat="1" applyFont="1" applyFill="1" applyBorder="1" applyAlignment="1" applyProtection="1">
      <alignment horizontal="center" vertical="center" wrapText="1"/>
      <protection hidden="1"/>
    </xf>
    <xf numFmtId="3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2" fontId="23" fillId="0" borderId="58" xfId="98" applyNumberFormat="1" applyFont="1" applyFill="1" applyBorder="1" applyAlignment="1" applyProtection="1">
      <alignment horizontal="center" vertical="center" wrapText="1"/>
      <protection hidden="1"/>
    </xf>
    <xf numFmtId="164" fontId="40" fillId="0" borderId="58" xfId="98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Alignment="1">
      <alignment/>
    </xf>
    <xf numFmtId="0" fontId="20" fillId="0" borderId="0" xfId="96" applyFont="1" applyFill="1" applyBorder="1">
      <alignment/>
      <protection/>
    </xf>
    <xf numFmtId="0" fontId="35" fillId="0" borderId="0" xfId="96" applyFont="1" applyFill="1" applyBorder="1">
      <alignment/>
      <protection/>
    </xf>
    <xf numFmtId="14" fontId="33" fillId="0" borderId="0" xfId="96" applyNumberFormat="1" applyFont="1" applyFill="1" applyBorder="1" applyAlignment="1">
      <alignment/>
      <protection/>
    </xf>
    <xf numFmtId="14" fontId="33" fillId="0" borderId="67" xfId="96" applyNumberFormat="1" applyFont="1" applyFill="1" applyBorder="1" applyAlignment="1">
      <alignment horizontal="left"/>
      <protection/>
    </xf>
    <xf numFmtId="0" fontId="19" fillId="0" borderId="14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 wrapText="1"/>
      <protection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68" xfId="0" applyFont="1" applyFill="1" applyBorder="1" applyAlignment="1">
      <alignment horizontal="center" vertical="center"/>
    </xf>
    <xf numFmtId="0" fontId="20" fillId="0" borderId="69" xfId="96" applyFont="1" applyFill="1" applyBorder="1">
      <alignment/>
      <protection/>
    </xf>
    <xf numFmtId="0" fontId="20" fillId="0" borderId="58" xfId="0" applyFont="1" applyFill="1" applyBorder="1" applyAlignment="1">
      <alignment horizontal="center" vertical="center" wrapText="1"/>
    </xf>
    <xf numFmtId="1" fontId="20" fillId="0" borderId="34" xfId="96" applyNumberFormat="1" applyFont="1" applyFill="1" applyBorder="1" applyAlignment="1">
      <alignment horizontal="center" vertical="center"/>
      <protection/>
    </xf>
    <xf numFmtId="164" fontId="20" fillId="0" borderId="70" xfId="96" applyNumberFormat="1" applyFont="1" applyFill="1" applyBorder="1" applyAlignment="1">
      <alignment horizontal="center" vertical="center"/>
      <protection/>
    </xf>
    <xf numFmtId="0" fontId="20" fillId="0" borderId="34" xfId="96" applyFont="1" applyFill="1" applyBorder="1" applyAlignment="1">
      <alignment horizontal="center" vertical="center"/>
      <protection/>
    </xf>
    <xf numFmtId="164" fontId="20" fillId="0" borderId="71" xfId="96" applyNumberFormat="1" applyFont="1" applyFill="1" applyBorder="1" applyAlignment="1">
      <alignment horizontal="center" vertical="center"/>
      <protection/>
    </xf>
    <xf numFmtId="0" fontId="20" fillId="0" borderId="72" xfId="96" applyFont="1" applyFill="1" applyBorder="1" applyAlignment="1">
      <alignment horizontal="center" vertical="center"/>
      <protection/>
    </xf>
    <xf numFmtId="1" fontId="20" fillId="0" borderId="72" xfId="96" applyNumberFormat="1" applyFont="1" applyFill="1" applyBorder="1" applyAlignment="1">
      <alignment horizontal="center" vertical="center"/>
      <protection/>
    </xf>
    <xf numFmtId="1" fontId="20" fillId="0" borderId="71" xfId="96" applyNumberFormat="1" applyFont="1" applyFill="1" applyBorder="1" applyAlignment="1">
      <alignment horizontal="center" vertical="center"/>
      <protection/>
    </xf>
    <xf numFmtId="0" fontId="20" fillId="0" borderId="73" xfId="96" applyFont="1" applyFill="1" applyBorder="1">
      <alignment/>
      <protection/>
    </xf>
    <xf numFmtId="0" fontId="20" fillId="0" borderId="74" xfId="96" applyFont="1" applyFill="1" applyBorder="1">
      <alignment/>
      <protection/>
    </xf>
    <xf numFmtId="0" fontId="20" fillId="0" borderId="75" xfId="96" applyFont="1" applyFill="1" applyBorder="1" applyAlignment="1">
      <alignment horizontal="center" vertical="center"/>
      <protection/>
    </xf>
    <xf numFmtId="1" fontId="20" fillId="0" borderId="75" xfId="96" applyNumberFormat="1" applyFont="1" applyFill="1" applyBorder="1" applyAlignment="1">
      <alignment horizontal="center" vertical="center"/>
      <protection/>
    </xf>
    <xf numFmtId="164" fontId="20" fillId="0" borderId="76" xfId="96" applyNumberFormat="1" applyFont="1" applyFill="1" applyBorder="1" applyAlignment="1">
      <alignment horizontal="center" vertical="center"/>
      <protection/>
    </xf>
    <xf numFmtId="0" fontId="19" fillId="0" borderId="66" xfId="96" applyFont="1" applyFill="1" applyBorder="1">
      <alignment/>
      <protection/>
    </xf>
    <xf numFmtId="1" fontId="19" fillId="0" borderId="77" xfId="96" applyNumberFormat="1" applyFont="1" applyFill="1" applyBorder="1" applyAlignment="1">
      <alignment horizontal="center" vertical="center"/>
      <protection/>
    </xf>
    <xf numFmtId="1" fontId="19" fillId="0" borderId="23" xfId="96" applyNumberFormat="1" applyFont="1" applyFill="1" applyBorder="1" applyAlignment="1">
      <alignment horizontal="center" vertical="center"/>
      <protection/>
    </xf>
    <xf numFmtId="164" fontId="19" fillId="0" borderId="78" xfId="96" applyNumberFormat="1" applyFont="1" applyFill="1" applyBorder="1" applyAlignment="1">
      <alignment horizontal="center" vertical="center"/>
      <protection/>
    </xf>
    <xf numFmtId="1" fontId="19" fillId="0" borderId="78" xfId="96" applyNumberFormat="1" applyFont="1" applyFill="1" applyBorder="1" applyAlignment="1">
      <alignment horizontal="center" vertical="center"/>
      <protection/>
    </xf>
    <xf numFmtId="0" fontId="22" fillId="0" borderId="79" xfId="96" applyFont="1" applyFill="1" applyBorder="1">
      <alignment/>
      <protection/>
    </xf>
    <xf numFmtId="1" fontId="22" fillId="0" borderId="14" xfId="96" applyNumberFormat="1" applyFont="1" applyFill="1" applyBorder="1" applyAlignment="1">
      <alignment horizontal="center" vertical="center"/>
      <protection/>
    </xf>
    <xf numFmtId="1" fontId="22" fillId="0" borderId="11" xfId="96" applyNumberFormat="1" applyFont="1" applyFill="1" applyBorder="1" applyAlignment="1">
      <alignment horizontal="center" vertical="center"/>
      <protection/>
    </xf>
    <xf numFmtId="164" fontId="22" fillId="0" borderId="68" xfId="96" applyNumberFormat="1" applyFont="1" applyFill="1" applyBorder="1" applyAlignment="1">
      <alignment horizontal="center" vertical="center"/>
      <protection/>
    </xf>
    <xf numFmtId="0" fontId="22" fillId="0" borderId="11" xfId="96" applyFont="1" applyFill="1" applyBorder="1" applyAlignment="1">
      <alignment horizontal="center" vertical="center"/>
      <protection/>
    </xf>
    <xf numFmtId="1" fontId="22" fillId="0" borderId="68" xfId="96" applyNumberFormat="1" applyFont="1" applyFill="1" applyBorder="1" applyAlignment="1">
      <alignment horizontal="center" vertical="center"/>
      <protection/>
    </xf>
    <xf numFmtId="0" fontId="19" fillId="0" borderId="0" xfId="101" applyFont="1" applyFill="1" applyBorder="1" applyAlignment="1" applyProtection="1">
      <alignment horizontal="center" vertical="center"/>
      <protection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9" fillId="0" borderId="78" xfId="93" applyNumberFormat="1" applyFont="1" applyFill="1" applyBorder="1" applyAlignment="1">
      <alignment horizontal="center" vertical="center"/>
      <protection/>
    </xf>
    <xf numFmtId="0" fontId="39" fillId="0" borderId="77" xfId="99" applyFont="1" applyFill="1" applyBorder="1" applyAlignment="1" applyProtection="1">
      <alignment horizontal="center" vertical="center"/>
      <protection locked="0"/>
    </xf>
    <xf numFmtId="0" fontId="39" fillId="0" borderId="78" xfId="99" applyFont="1" applyFill="1" applyBorder="1" applyAlignment="1" applyProtection="1">
      <alignment horizontal="center" vertical="center"/>
      <protection locked="0"/>
    </xf>
    <xf numFmtId="0" fontId="39" fillId="0" borderId="80" xfId="93" applyFont="1" applyFill="1" applyBorder="1" applyAlignment="1">
      <alignment vertical="top" wrapText="1"/>
      <protection/>
    </xf>
    <xf numFmtId="1" fontId="39" fillId="0" borderId="81" xfId="93" applyNumberFormat="1" applyFont="1" applyFill="1" applyBorder="1" applyAlignment="1">
      <alignment horizontal="center"/>
      <protection/>
    </xf>
    <xf numFmtId="1" fontId="39" fillId="0" borderId="70" xfId="93" applyNumberFormat="1" applyFont="1" applyFill="1" applyBorder="1" applyAlignment="1">
      <alignment horizontal="center"/>
      <protection/>
    </xf>
    <xf numFmtId="164" fontId="39" fillId="0" borderId="82" xfId="93" applyNumberFormat="1" applyFont="1" applyFill="1" applyBorder="1" applyAlignment="1">
      <alignment horizontal="center"/>
      <protection/>
    </xf>
    <xf numFmtId="164" fontId="39" fillId="0" borderId="83" xfId="93" applyNumberFormat="1" applyFont="1" applyFill="1" applyBorder="1" applyAlignment="1">
      <alignment horizontal="center"/>
      <protection/>
    </xf>
    <xf numFmtId="164" fontId="39" fillId="0" borderId="36" xfId="93" applyNumberFormat="1" applyFont="1" applyFill="1" applyBorder="1" applyAlignment="1">
      <alignment horizontal="center"/>
      <protection/>
    </xf>
    <xf numFmtId="164" fontId="39" fillId="0" borderId="35" xfId="93" applyNumberFormat="1" applyFont="1" applyFill="1" applyBorder="1" applyAlignment="1">
      <alignment horizontal="center"/>
      <protection/>
    </xf>
    <xf numFmtId="164" fontId="39" fillId="0" borderId="36" xfId="99" applyNumberFormat="1" applyFont="1" applyFill="1" applyBorder="1" applyAlignment="1" applyProtection="1">
      <alignment horizontal="center" vertical="center"/>
      <protection locked="0"/>
    </xf>
    <xf numFmtId="164" fontId="39" fillId="0" borderId="70" xfId="99" applyNumberFormat="1" applyFont="1" applyFill="1" applyBorder="1" applyAlignment="1" applyProtection="1">
      <alignment horizontal="center" vertical="center"/>
      <protection locked="0"/>
    </xf>
    <xf numFmtId="164" fontId="39" fillId="0" borderId="71" xfId="99" applyNumberFormat="1" applyFont="1" applyFill="1" applyBorder="1" applyAlignment="1" applyProtection="1">
      <alignment horizontal="center"/>
      <protection locked="0"/>
    </xf>
    <xf numFmtId="164" fontId="39" fillId="0" borderId="70" xfId="99" applyNumberFormat="1" applyFont="1" applyFill="1" applyBorder="1" applyAlignment="1" applyProtection="1">
      <alignment horizontal="center"/>
      <protection locked="0"/>
    </xf>
    <xf numFmtId="164" fontId="39" fillId="0" borderId="84" xfId="99" applyNumberFormat="1" applyFont="1" applyFill="1" applyBorder="1" applyAlignment="1" applyProtection="1">
      <alignment horizontal="center"/>
      <protection locked="0"/>
    </xf>
    <xf numFmtId="0" fontId="39" fillId="0" borderId="85" xfId="93" applyFont="1" applyFill="1" applyBorder="1" applyAlignment="1">
      <alignment vertical="top" wrapText="1"/>
      <protection/>
    </xf>
    <xf numFmtId="1" fontId="39" fillId="0" borderId="86" xfId="93" applyNumberFormat="1" applyFont="1" applyFill="1" applyBorder="1" applyAlignment="1">
      <alignment horizontal="center"/>
      <protection/>
    </xf>
    <xf numFmtId="1" fontId="39" fillId="0" borderId="71" xfId="93" applyNumberFormat="1" applyFont="1" applyFill="1" applyBorder="1" applyAlignment="1">
      <alignment horizontal="center"/>
      <protection/>
    </xf>
    <xf numFmtId="164" fontId="39" fillId="0" borderId="71" xfId="99" applyNumberFormat="1" applyFont="1" applyFill="1" applyBorder="1" applyAlignment="1" applyProtection="1">
      <alignment horizontal="center" vertical="center"/>
      <protection locked="0"/>
    </xf>
    <xf numFmtId="164" fontId="39" fillId="0" borderId="87" xfId="99" applyNumberFormat="1" applyFont="1" applyFill="1" applyBorder="1" applyAlignment="1" applyProtection="1">
      <alignment horizontal="center"/>
      <protection locked="0"/>
    </xf>
    <xf numFmtId="164" fontId="39" fillId="0" borderId="88" xfId="99" applyNumberFormat="1" applyFont="1" applyFill="1" applyBorder="1" applyAlignment="1" applyProtection="1">
      <alignment horizontal="center"/>
      <protection locked="0"/>
    </xf>
    <xf numFmtId="164" fontId="39" fillId="0" borderId="89" xfId="99" applyNumberFormat="1" applyFont="1" applyFill="1" applyBorder="1" applyAlignment="1" applyProtection="1">
      <alignment horizontal="center"/>
      <protection locked="0"/>
    </xf>
    <xf numFmtId="164" fontId="39" fillId="0" borderId="57" xfId="99" applyNumberFormat="1" applyFont="1" applyFill="1" applyBorder="1" applyAlignment="1" applyProtection="1">
      <alignment horizontal="center"/>
      <protection locked="0"/>
    </xf>
    <xf numFmtId="164" fontId="39" fillId="0" borderId="59" xfId="99" applyNumberFormat="1" applyFont="1" applyFill="1" applyBorder="1" applyAlignment="1" applyProtection="1">
      <alignment horizontal="center"/>
      <protection locked="0"/>
    </xf>
    <xf numFmtId="164" fontId="39" fillId="0" borderId="90" xfId="99" applyNumberFormat="1" applyFont="1" applyFill="1" applyBorder="1" applyAlignment="1" applyProtection="1">
      <alignment horizontal="center"/>
      <protection locked="0"/>
    </xf>
    <xf numFmtId="164" fontId="39" fillId="0" borderId="91" xfId="99" applyNumberFormat="1" applyFont="1" applyFill="1" applyBorder="1" applyAlignment="1" applyProtection="1">
      <alignment horizontal="center"/>
      <protection locked="0"/>
    </xf>
    <xf numFmtId="0" fontId="39" fillId="0" borderId="92" xfId="93" applyFont="1" applyFill="1" applyBorder="1" applyAlignment="1">
      <alignment vertical="top" wrapText="1"/>
      <protection/>
    </xf>
    <xf numFmtId="0" fontId="39" fillId="0" borderId="93" xfId="93" applyFont="1" applyFill="1" applyBorder="1" applyAlignment="1">
      <alignment horizontal="center"/>
      <protection/>
    </xf>
    <xf numFmtId="0" fontId="39" fillId="0" borderId="76" xfId="93" applyFont="1" applyFill="1" applyBorder="1" applyAlignment="1">
      <alignment horizontal="center"/>
      <protection/>
    </xf>
    <xf numFmtId="164" fontId="39" fillId="0" borderId="93" xfId="93" applyNumberFormat="1" applyFont="1" applyFill="1" applyBorder="1" applyAlignment="1">
      <alignment horizontal="center"/>
      <protection/>
    </xf>
    <xf numFmtId="164" fontId="39" fillId="0" borderId="76" xfId="93" applyNumberFormat="1" applyFont="1" applyFill="1" applyBorder="1" applyAlignment="1">
      <alignment horizontal="center"/>
      <protection/>
    </xf>
    <xf numFmtId="164" fontId="39" fillId="0" borderId="92" xfId="93" applyNumberFormat="1" applyFont="1" applyFill="1" applyBorder="1" applyAlignment="1">
      <alignment horizontal="center"/>
      <protection/>
    </xf>
    <xf numFmtId="164" fontId="39" fillId="0" borderId="93" xfId="99" applyNumberFormat="1" applyFont="1" applyFill="1" applyBorder="1" applyAlignment="1" applyProtection="1">
      <alignment horizontal="center" vertical="center"/>
      <protection locked="0"/>
    </xf>
    <xf numFmtId="164" fontId="39" fillId="0" borderId="76" xfId="99" applyNumberFormat="1" applyFont="1" applyFill="1" applyBorder="1" applyAlignment="1" applyProtection="1">
      <alignment horizontal="center" vertical="center"/>
      <protection locked="0"/>
    </xf>
    <xf numFmtId="164" fontId="39" fillId="0" borderId="93" xfId="99" applyNumberFormat="1" applyFont="1" applyFill="1" applyBorder="1" applyAlignment="1" applyProtection="1">
      <alignment horizontal="center"/>
      <protection/>
    </xf>
    <xf numFmtId="164" fontId="39" fillId="0" borderId="76" xfId="99" applyNumberFormat="1" applyFont="1" applyFill="1" applyBorder="1" applyAlignment="1" applyProtection="1">
      <alignment horizontal="center"/>
      <protection/>
    </xf>
    <xf numFmtId="164" fontId="39" fillId="0" borderId="94" xfId="99" applyNumberFormat="1" applyFont="1" applyFill="1" applyBorder="1" applyAlignment="1" applyProtection="1">
      <alignment horizontal="center"/>
      <protection locked="0"/>
    </xf>
    <xf numFmtId="164" fontId="39" fillId="0" borderId="76" xfId="99" applyNumberFormat="1" applyFont="1" applyFill="1" applyBorder="1" applyAlignment="1" applyProtection="1">
      <alignment horizontal="center"/>
      <protection locked="0"/>
    </xf>
    <xf numFmtId="0" fontId="42" fillId="0" borderId="95" xfId="93" applyFont="1" applyFill="1" applyBorder="1" applyAlignment="1">
      <alignment horizontal="center" vertical="top" wrapText="1"/>
      <protection/>
    </xf>
    <xf numFmtId="1" fontId="42" fillId="0" borderId="77" xfId="93" applyNumberFormat="1" applyFont="1" applyFill="1" applyBorder="1" applyAlignment="1">
      <alignment horizontal="center"/>
      <protection/>
    </xf>
    <xf numFmtId="1" fontId="42" fillId="0" borderId="78" xfId="93" applyNumberFormat="1" applyFont="1" applyFill="1" applyBorder="1" applyAlignment="1">
      <alignment horizontal="center"/>
      <protection/>
    </xf>
    <xf numFmtId="164" fontId="42" fillId="0" borderId="77" xfId="93" applyNumberFormat="1" applyFont="1" applyFill="1" applyBorder="1" applyAlignment="1">
      <alignment horizontal="center"/>
      <protection/>
    </xf>
    <xf numFmtId="164" fontId="42" fillId="0" borderId="78" xfId="93" applyNumberFormat="1" applyFont="1" applyFill="1" applyBorder="1" applyAlignment="1">
      <alignment horizontal="center"/>
      <protection/>
    </xf>
    <xf numFmtId="164" fontId="42" fillId="0" borderId="26" xfId="93" applyNumberFormat="1" applyFont="1" applyFill="1" applyBorder="1" applyAlignment="1">
      <alignment horizontal="center"/>
      <protection/>
    </xf>
    <xf numFmtId="164" fontId="42" fillId="0" borderId="77" xfId="99" applyNumberFormat="1" applyFont="1" applyFill="1" applyBorder="1" applyAlignment="1" applyProtection="1">
      <alignment horizontal="center" vertical="center"/>
      <protection locked="0"/>
    </xf>
    <xf numFmtId="164" fontId="42" fillId="0" borderId="78" xfId="99" applyNumberFormat="1" applyFont="1" applyFill="1" applyBorder="1" applyAlignment="1" applyProtection="1">
      <alignment horizontal="center" vertical="center"/>
      <protection locked="0"/>
    </xf>
    <xf numFmtId="164" fontId="42" fillId="0" borderId="39" xfId="93" applyNumberFormat="1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38" fillId="0" borderId="0" xfId="0" applyFont="1" applyFill="1" applyAlignment="1" applyProtection="1">
      <alignment/>
      <protection hidden="1"/>
    </xf>
    <xf numFmtId="0" fontId="20" fillId="0" borderId="58" xfId="0" applyFont="1" applyFill="1" applyBorder="1" applyAlignment="1" applyProtection="1">
      <alignment horizontal="center" vertical="center" textRotation="90" wrapText="1"/>
      <protection hidden="1"/>
    </xf>
    <xf numFmtId="3" fontId="20" fillId="0" borderId="58" xfId="0" applyNumberFormat="1" applyFont="1" applyFill="1" applyBorder="1" applyAlignment="1" applyProtection="1">
      <alignment horizontal="center" vertical="center" wrapText="1"/>
      <protection hidden="1"/>
    </xf>
    <xf numFmtId="3" fontId="20" fillId="0" borderId="58" xfId="98" applyNumberFormat="1" applyFont="1" applyFill="1" applyBorder="1" applyAlignment="1" applyProtection="1">
      <alignment horizontal="center"/>
      <protection hidden="1"/>
    </xf>
    <xf numFmtId="165" fontId="20" fillId="0" borderId="58" xfId="98" applyNumberFormat="1" applyFont="1" applyFill="1" applyBorder="1" applyAlignment="1" applyProtection="1">
      <alignment horizontal="center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1" fontId="20" fillId="0" borderId="58" xfId="99" applyNumberFormat="1" applyFont="1" applyFill="1" applyBorder="1" applyAlignment="1" applyProtection="1">
      <alignment horizontal="center" vertical="center"/>
      <protection hidden="1" locked="0"/>
    </xf>
    <xf numFmtId="164" fontId="20" fillId="0" borderId="58" xfId="0" applyNumberFormat="1" applyFont="1" applyFill="1" applyBorder="1" applyAlignment="1" applyProtection="1">
      <alignment horizontal="center"/>
      <protection hidden="1"/>
    </xf>
    <xf numFmtId="3" fontId="20" fillId="0" borderId="58" xfId="0" applyNumberFormat="1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center"/>
    </xf>
    <xf numFmtId="3" fontId="20" fillId="0" borderId="58" xfId="98" applyNumberFormat="1" applyFont="1" applyFill="1" applyBorder="1" applyAlignment="1" applyProtection="1">
      <alignment horizontal="center" vertical="center"/>
      <protection hidden="1"/>
    </xf>
    <xf numFmtId="165" fontId="20" fillId="0" borderId="58" xfId="98" applyNumberFormat="1" applyFont="1" applyFill="1" applyBorder="1" applyAlignment="1" applyProtection="1">
      <alignment horizontal="center" vertical="center"/>
      <protection hidden="1"/>
    </xf>
    <xf numFmtId="164" fontId="20" fillId="0" borderId="58" xfId="0" applyNumberFormat="1" applyFont="1" applyFill="1" applyBorder="1" applyAlignment="1" applyProtection="1">
      <alignment horizontal="center" vertical="center"/>
      <protection hidden="1"/>
    </xf>
    <xf numFmtId="49" fontId="20" fillId="0" borderId="58" xfId="0" applyNumberFormat="1" applyFont="1" applyFill="1" applyBorder="1" applyAlignment="1">
      <alignment horizontal="center" vertical="center" wrapText="1"/>
    </xf>
    <xf numFmtId="0" fontId="20" fillId="0" borderId="58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NumberFormat="1" applyFont="1" applyFill="1" applyBorder="1" applyAlignment="1">
      <alignment horizontal="center" vertical="center" wrapText="1"/>
    </xf>
    <xf numFmtId="0" fontId="20" fillId="0" borderId="58" xfId="99" applyNumberFormat="1" applyFont="1" applyFill="1" applyBorder="1" applyAlignment="1" applyProtection="1">
      <alignment horizontal="center" vertical="center"/>
      <protection hidden="1" locked="0"/>
    </xf>
    <xf numFmtId="3" fontId="20" fillId="0" borderId="58" xfId="0" applyNumberFormat="1" applyFont="1" applyFill="1" applyBorder="1" applyAlignment="1">
      <alignment horizontal="center" vertical="center"/>
    </xf>
    <xf numFmtId="3" fontId="39" fillId="0" borderId="58" xfId="0" applyNumberFormat="1" applyFont="1" applyFill="1" applyBorder="1" applyAlignment="1">
      <alignment horizontal="center" vertical="center"/>
    </xf>
    <xf numFmtId="1" fontId="20" fillId="0" borderId="58" xfId="0" applyNumberFormat="1" applyFont="1" applyFill="1" applyBorder="1" applyAlignment="1">
      <alignment horizontal="center" vertical="center" wrapText="1"/>
    </xf>
    <xf numFmtId="0" fontId="19" fillId="0" borderId="58" xfId="0" applyFont="1" applyFill="1" applyBorder="1" applyAlignment="1" applyProtection="1">
      <alignment vertical="center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3" fontId="19" fillId="0" borderId="58" xfId="0" applyNumberFormat="1" applyFont="1" applyFill="1" applyBorder="1" applyAlignment="1" applyProtection="1">
      <alignment horizontal="center" vertical="center"/>
      <protection hidden="1"/>
    </xf>
    <xf numFmtId="4" fontId="19" fillId="0" borderId="58" xfId="98" applyNumberFormat="1" applyFont="1" applyFill="1" applyBorder="1" applyAlignment="1" applyProtection="1">
      <alignment horizontal="center" vertical="center"/>
      <protection hidden="1"/>
    </xf>
    <xf numFmtId="165" fontId="19" fillId="0" borderId="58" xfId="98" applyNumberFormat="1" applyFont="1" applyFill="1" applyBorder="1" applyAlignment="1" applyProtection="1">
      <alignment horizontal="center" vertical="center"/>
      <protection hidden="1"/>
    </xf>
    <xf numFmtId="1" fontId="19" fillId="0" borderId="58" xfId="0" applyNumberFormat="1" applyFont="1" applyFill="1" applyBorder="1" applyAlignment="1" applyProtection="1">
      <alignment horizontal="center" vertical="center"/>
      <protection hidden="1"/>
    </xf>
    <xf numFmtId="164" fontId="19" fillId="0" borderId="58" xfId="0" applyNumberFormat="1" applyFont="1" applyFill="1" applyBorder="1" applyAlignment="1" applyProtection="1">
      <alignment horizontal="center" vertical="center"/>
      <protection hidden="1"/>
    </xf>
    <xf numFmtId="0" fontId="20" fillId="0" borderId="58" xfId="91" applyFont="1" applyFill="1" applyBorder="1" applyProtection="1">
      <alignment/>
      <protection locked="0"/>
    </xf>
    <xf numFmtId="3" fontId="22" fillId="0" borderId="58" xfId="91" applyNumberFormat="1" applyFont="1" applyFill="1" applyBorder="1" applyAlignment="1" applyProtection="1">
      <alignment horizontal="center" vertical="center"/>
      <protection/>
    </xf>
    <xf numFmtId="0" fontId="22" fillId="0" borderId="58" xfId="0" applyFont="1" applyFill="1" applyBorder="1" applyAlignment="1" applyProtection="1">
      <alignment horizontal="center" vertical="center"/>
      <protection hidden="1"/>
    </xf>
    <xf numFmtId="165" fontId="22" fillId="0" borderId="58" xfId="98" applyNumberFormat="1" applyFont="1" applyFill="1" applyBorder="1" applyAlignment="1" applyProtection="1">
      <alignment horizontal="center" vertical="center"/>
      <protection hidden="1"/>
    </xf>
    <xf numFmtId="164" fontId="22" fillId="0" borderId="58" xfId="0" applyNumberFormat="1" applyFont="1" applyFill="1" applyBorder="1" applyAlignment="1" applyProtection="1">
      <alignment horizontal="center" vertical="center"/>
      <protection hidden="1"/>
    </xf>
    <xf numFmtId="164" fontId="22" fillId="0" borderId="58" xfId="0" applyNumberFormat="1" applyFont="1" applyFill="1" applyBorder="1" applyAlignment="1" applyProtection="1">
      <alignment horizontal="center" vertical="center"/>
      <protection hidden="1"/>
    </xf>
    <xf numFmtId="0" fontId="22" fillId="0" borderId="58" xfId="0" applyFont="1" applyFill="1" applyBorder="1" applyAlignment="1" applyProtection="1">
      <alignment horizontal="center" vertical="center"/>
      <protection hidden="1"/>
    </xf>
    <xf numFmtId="0" fontId="41" fillId="0" borderId="67" xfId="0" applyFont="1" applyFill="1" applyBorder="1" applyAlignment="1">
      <alignment horizontal="left"/>
    </xf>
    <xf numFmtId="0" fontId="0" fillId="0" borderId="67" xfId="0" applyFill="1" applyBorder="1" applyAlignment="1">
      <alignment/>
    </xf>
    <xf numFmtId="0" fontId="30" fillId="0" borderId="0" xfId="0" applyFont="1" applyFill="1" applyAlignment="1">
      <alignment horizontal="center"/>
    </xf>
    <xf numFmtId="14" fontId="34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9" fillId="0" borderId="96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4" xfId="91" applyFont="1" applyFill="1" applyBorder="1" applyAlignment="1" applyProtection="1">
      <alignment horizontal="center" vertical="center" textRotation="90" wrapText="1"/>
      <protection locked="0"/>
    </xf>
    <xf numFmtId="0" fontId="19" fillId="0" borderId="25" xfId="91" applyFont="1" applyFill="1" applyBorder="1" applyAlignment="1" applyProtection="1">
      <alignment horizontal="center" vertical="center" textRotation="90" wrapText="1"/>
      <protection locked="0"/>
    </xf>
    <xf numFmtId="0" fontId="19" fillId="0" borderId="97" xfId="91" applyFont="1" applyFill="1" applyBorder="1" applyAlignment="1" applyProtection="1">
      <alignment horizontal="center" vertical="center" textRotation="90" wrapText="1"/>
      <protection locked="0"/>
    </xf>
    <xf numFmtId="0" fontId="20" fillId="0" borderId="98" xfId="95" applyFont="1" applyFill="1" applyBorder="1" applyAlignment="1" applyProtection="1">
      <alignment horizontal="left" vertical="center" wrapText="1"/>
      <protection locked="0"/>
    </xf>
    <xf numFmtId="3" fontId="31" fillId="0" borderId="99" xfId="0" applyNumberFormat="1" applyFont="1" applyFill="1" applyBorder="1" applyAlignment="1">
      <alignment horizontal="center"/>
    </xf>
    <xf numFmtId="3" fontId="31" fillId="0" borderId="10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4" xfId="0" applyNumberFormat="1" applyFont="1" applyFill="1" applyBorder="1" applyAlignment="1">
      <alignment horizontal="center" vertical="center" wrapText="1"/>
    </xf>
    <xf numFmtId="165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1" fillId="0" borderId="54" xfId="0" applyNumberFormat="1" applyFont="1" applyFill="1" applyBorder="1" applyAlignment="1">
      <alignment horizontal="center"/>
    </xf>
    <xf numFmtId="0" fontId="31" fillId="0" borderId="34" xfId="0" applyFont="1" applyFill="1" applyBorder="1" applyAlignment="1" applyProtection="1">
      <alignment horizontal="center" vertical="center" wrapText="1"/>
      <protection locked="0"/>
    </xf>
    <xf numFmtId="0" fontId="31" fillId="0" borderId="34" xfId="95" applyFont="1" applyFill="1" applyBorder="1" applyAlignment="1" applyProtection="1">
      <alignment horizontal="center" vertical="center" wrapText="1"/>
      <protection locked="0"/>
    </xf>
    <xf numFmtId="0" fontId="31" fillId="0" borderId="35" xfId="0" applyFont="1" applyFill="1" applyBorder="1" applyAlignment="1" applyProtection="1">
      <alignment horizontal="center" vertical="center" wrapText="1"/>
      <protection locked="0"/>
    </xf>
    <xf numFmtId="3" fontId="31" fillId="0" borderId="101" xfId="0" applyNumberFormat="1" applyFont="1" applyFill="1" applyBorder="1" applyAlignment="1">
      <alignment horizontal="center"/>
    </xf>
    <xf numFmtId="0" fontId="31" fillId="0" borderId="102" xfId="0" applyFont="1" applyFill="1" applyBorder="1" applyAlignment="1" applyProtection="1">
      <alignment horizontal="center" vertical="center" wrapText="1"/>
      <protection locked="0"/>
    </xf>
    <xf numFmtId="0" fontId="31" fillId="0" borderId="103" xfId="0" applyFont="1" applyFill="1" applyBorder="1" applyAlignment="1" applyProtection="1">
      <alignment horizontal="center" vertical="center" wrapText="1"/>
      <protection locked="0"/>
    </xf>
    <xf numFmtId="0" fontId="31" fillId="0" borderId="33" xfId="0" applyFont="1" applyFill="1" applyBorder="1" applyAlignment="1" applyProtection="1">
      <alignment horizontal="center" vertical="center" wrapText="1"/>
      <protection locked="0"/>
    </xf>
    <xf numFmtId="164" fontId="31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 wrapText="1"/>
      <protection locked="0"/>
    </xf>
    <xf numFmtId="0" fontId="20" fillId="0" borderId="85" xfId="95" applyFont="1" applyFill="1" applyBorder="1" applyAlignment="1" applyProtection="1">
      <alignment horizontal="left" vertical="center" wrapText="1"/>
      <protection locked="0"/>
    </xf>
    <xf numFmtId="3" fontId="31" fillId="0" borderId="104" xfId="0" applyNumberFormat="1" applyFont="1" applyFill="1" applyBorder="1" applyAlignment="1">
      <alignment horizontal="center"/>
    </xf>
    <xf numFmtId="3" fontId="31" fillId="0" borderId="105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72" xfId="0" applyNumberFormat="1" applyFont="1" applyFill="1" applyBorder="1" applyAlignment="1">
      <alignment horizontal="center" vertical="center" wrapText="1"/>
    </xf>
    <xf numFmtId="3" fontId="31" fillId="0" borderId="72" xfId="0" applyNumberFormat="1" applyFont="1" applyFill="1" applyBorder="1" applyAlignment="1" applyProtection="1">
      <alignment horizontal="center" vertical="center" wrapText="1"/>
      <protection hidden="1" locked="0"/>
    </xf>
    <xf numFmtId="164" fontId="31" fillId="0" borderId="72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8" xfId="0" applyNumberFormat="1" applyFont="1" applyFill="1" applyBorder="1" applyAlignment="1">
      <alignment horizontal="center"/>
    </xf>
    <xf numFmtId="0" fontId="31" fillId="0" borderId="72" xfId="0" applyFont="1" applyFill="1" applyBorder="1" applyAlignment="1" applyProtection="1">
      <alignment horizontal="center" vertical="center" wrapText="1"/>
      <protection locked="0"/>
    </xf>
    <xf numFmtId="164" fontId="31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2" xfId="0" applyFont="1" applyFill="1" applyBorder="1" applyAlignment="1" applyProtection="1">
      <alignment horizontal="center" vertical="center" wrapText="1"/>
      <protection/>
    </xf>
    <xf numFmtId="0" fontId="31" fillId="0" borderId="83" xfId="0" applyFont="1" applyFill="1" applyBorder="1" applyAlignment="1" applyProtection="1">
      <alignment horizontal="center" vertical="center" wrapText="1"/>
      <protection locked="0"/>
    </xf>
    <xf numFmtId="3" fontId="31" fillId="0" borderId="106" xfId="0" applyNumberFormat="1" applyFont="1" applyFill="1" applyBorder="1" applyAlignment="1">
      <alignment horizontal="center"/>
    </xf>
    <xf numFmtId="3" fontId="31" fillId="0" borderId="72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7" xfId="0" applyFont="1" applyFill="1" applyBorder="1" applyAlignment="1" applyProtection="1">
      <alignment horizontal="center" vertical="center" wrapText="1"/>
      <protection locked="0"/>
    </xf>
    <xf numFmtId="1" fontId="31" fillId="0" borderId="108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0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9" xfId="0" applyFont="1" applyFill="1" applyBorder="1" applyAlignment="1" applyProtection="1">
      <alignment horizontal="center" vertical="center" wrapText="1"/>
      <protection locked="0"/>
    </xf>
    <xf numFmtId="1" fontId="31" fillId="0" borderId="105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72" xfId="0" applyNumberFormat="1" applyFont="1" applyFill="1" applyBorder="1" applyAlignment="1" applyProtection="1">
      <alignment horizontal="center" vertical="center" wrapText="1"/>
      <protection locked="0"/>
    </xf>
    <xf numFmtId="165" fontId="31" fillId="0" borderId="72" xfId="94" applyNumberFormat="1" applyFont="1" applyFill="1" applyBorder="1" applyAlignment="1" applyProtection="1">
      <alignment horizontal="center" vertical="center" wrapText="1"/>
      <protection hidden="1"/>
    </xf>
    <xf numFmtId="1" fontId="31" fillId="0" borderId="10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83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05" xfId="0" applyNumberFormat="1" applyFont="1" applyFill="1" applyBorder="1" applyAlignment="1">
      <alignment horizontal="center" vertical="center" wrapText="1"/>
    </xf>
    <xf numFmtId="165" fontId="31" fillId="0" borderId="72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72" xfId="0" applyFont="1" applyFill="1" applyBorder="1" applyAlignment="1">
      <alignment horizontal="center" vertical="center" wrapText="1"/>
    </xf>
    <xf numFmtId="164" fontId="31" fillId="0" borderId="83" xfId="94" applyNumberFormat="1" applyFont="1" applyFill="1" applyBorder="1" applyAlignment="1" applyProtection="1">
      <alignment horizontal="center" vertical="center" wrapText="1"/>
      <protection hidden="1"/>
    </xf>
    <xf numFmtId="164" fontId="31" fillId="0" borderId="10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0" xfId="95" applyFont="1" applyFill="1" applyBorder="1" applyAlignment="1" applyProtection="1">
      <alignment horizontal="left" vertical="center" wrapText="1"/>
      <protection locked="0"/>
    </xf>
    <xf numFmtId="1" fontId="31" fillId="0" borderId="111" xfId="0" applyNumberFormat="1" applyFont="1" applyFill="1" applyBorder="1" applyAlignment="1">
      <alignment horizontal="center" vertical="center" wrapText="1"/>
    </xf>
    <xf numFmtId="1" fontId="31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75" xfId="0" applyNumberFormat="1" applyFont="1" applyFill="1" applyBorder="1" applyAlignment="1">
      <alignment horizontal="center" vertical="center" wrapText="1"/>
    </xf>
    <xf numFmtId="164" fontId="31" fillId="0" borderId="75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75" xfId="0" applyNumberFormat="1" applyFont="1" applyFill="1" applyBorder="1" applyAlignment="1">
      <alignment horizontal="center" vertical="center" wrapText="1"/>
    </xf>
    <xf numFmtId="0" fontId="31" fillId="0" borderId="75" xfId="0" applyFont="1" applyFill="1" applyBorder="1" applyAlignment="1" applyProtection="1">
      <alignment horizontal="center" vertical="center" wrapText="1"/>
      <protection locked="0"/>
    </xf>
    <xf numFmtId="164" fontId="31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5" xfId="0" applyFont="1" applyFill="1" applyBorder="1" applyAlignment="1" applyProtection="1">
      <alignment horizontal="center" vertical="center" wrapText="1"/>
      <protection/>
    </xf>
    <xf numFmtId="164" fontId="31" fillId="0" borderId="92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111" xfId="0" applyNumberFormat="1" applyFont="1" applyFill="1" applyBorder="1" applyAlignment="1" applyProtection="1">
      <alignment horizontal="center" vertical="center" wrapText="1"/>
      <protection hidden="1"/>
    </xf>
    <xf numFmtId="3" fontId="31" fillId="0" borderId="75" xfId="0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75" xfId="94" applyNumberFormat="1" applyFont="1" applyFill="1" applyBorder="1" applyAlignment="1" applyProtection="1">
      <alignment horizontal="center" vertical="center" wrapText="1"/>
      <protection hidden="1"/>
    </xf>
    <xf numFmtId="0" fontId="31" fillId="0" borderId="92" xfId="0" applyFont="1" applyFill="1" applyBorder="1" applyAlignment="1" applyProtection="1">
      <alignment horizontal="center" vertical="center" wrapText="1"/>
      <protection locked="0"/>
    </xf>
    <xf numFmtId="0" fontId="31" fillId="0" borderId="111" xfId="0" applyFont="1" applyFill="1" applyBorder="1" applyAlignment="1" applyProtection="1">
      <alignment horizontal="center" vertical="center" wrapText="1"/>
      <protection locked="0"/>
    </xf>
    <xf numFmtId="164" fontId="31" fillId="0" borderId="112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11" xfId="0" applyNumberFormat="1" applyFont="1" applyFill="1" applyBorder="1" applyAlignment="1" applyProtection="1">
      <alignment horizontal="center" vertical="center" wrapText="1"/>
      <protection locked="0"/>
    </xf>
    <xf numFmtId="1" fontId="31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4" xfId="95" applyFont="1" applyFill="1" applyBorder="1" applyAlignment="1" applyProtection="1">
      <alignment horizontal="left" vertical="center" wrapText="1"/>
      <protection locked="0"/>
    </xf>
    <xf numFmtId="3" fontId="19" fillId="0" borderId="96" xfId="95" applyNumberFormat="1" applyFont="1" applyFill="1" applyBorder="1" applyAlignment="1" applyProtection="1">
      <alignment horizontal="center" vertical="center" wrapText="1"/>
      <protection/>
    </xf>
    <xf numFmtId="3" fontId="19" fillId="0" borderId="24" xfId="95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>
      <alignment horizontal="center" vertical="center" wrapText="1"/>
    </xf>
    <xf numFmtId="164" fontId="19" fillId="0" borderId="25" xfId="94" applyNumberFormat="1" applyFont="1" applyFill="1" applyBorder="1" applyAlignment="1" applyProtection="1">
      <alignment horizontal="center" vertical="center" wrapText="1"/>
      <protection hidden="1"/>
    </xf>
    <xf numFmtId="0" fontId="23" fillId="0" borderId="114" xfId="0" applyFont="1" applyFill="1" applyBorder="1" applyAlignment="1" applyProtection="1">
      <alignment horizontal="center" vertical="center" wrapText="1"/>
      <protection/>
    </xf>
    <xf numFmtId="164" fontId="19" fillId="0" borderId="114" xfId="95" applyNumberFormat="1" applyFont="1" applyFill="1" applyBorder="1" applyAlignment="1" applyProtection="1">
      <alignment horizontal="center" vertical="center" wrapText="1"/>
      <protection/>
    </xf>
    <xf numFmtId="164" fontId="19" fillId="0" borderId="11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14" xfId="0" applyNumberFormat="1" applyFont="1" applyFill="1" applyBorder="1" applyAlignment="1" applyProtection="1">
      <alignment horizontal="center" vertical="center" wrapText="1"/>
      <protection/>
    </xf>
    <xf numFmtId="164" fontId="19" fillId="0" borderId="115" xfId="0" applyNumberFormat="1" applyFont="1" applyFill="1" applyBorder="1" applyAlignment="1" applyProtection="1">
      <alignment horizontal="center" vertical="center" wrapText="1"/>
      <protection/>
    </xf>
    <xf numFmtId="165" fontId="19" fillId="0" borderId="24" xfId="95" applyNumberFormat="1" applyFont="1" applyFill="1" applyBorder="1" applyAlignment="1" applyProtection="1">
      <alignment horizontal="center" vertical="center" wrapText="1"/>
      <protection/>
    </xf>
    <xf numFmtId="165" fontId="19" fillId="0" borderId="25" xfId="0" applyNumberFormat="1" applyFont="1" applyFill="1" applyBorder="1" applyAlignment="1" applyProtection="1">
      <alignment horizontal="center" vertical="center" wrapText="1"/>
      <protection/>
    </xf>
    <xf numFmtId="1" fontId="19" fillId="0" borderId="114" xfId="0" applyNumberFormat="1" applyFont="1" applyFill="1" applyBorder="1" applyAlignment="1" applyProtection="1">
      <alignment horizontal="center" vertical="center" wrapText="1"/>
      <protection/>
    </xf>
    <xf numFmtId="1" fontId="19" fillId="0" borderId="115" xfId="0" applyNumberFormat="1" applyFont="1" applyFill="1" applyBorder="1" applyAlignment="1" applyProtection="1">
      <alignment horizontal="center" vertical="center" wrapText="1"/>
      <protection/>
    </xf>
    <xf numFmtId="1" fontId="19" fillId="0" borderId="96" xfId="0" applyNumberFormat="1" applyFont="1" applyFill="1" applyBorder="1" applyAlignment="1" applyProtection="1">
      <alignment horizontal="center" vertical="center" wrapText="1"/>
      <protection/>
    </xf>
    <xf numFmtId="1" fontId="19" fillId="0" borderId="24" xfId="0" applyNumberFormat="1" applyFont="1" applyFill="1" applyBorder="1" applyAlignment="1" applyProtection="1">
      <alignment horizontal="center" vertical="center" wrapText="1"/>
      <protection/>
    </xf>
    <xf numFmtId="164" fontId="19" fillId="0" borderId="24" xfId="0" applyNumberFormat="1" applyFont="1" applyFill="1" applyBorder="1" applyAlignment="1" applyProtection="1">
      <alignment horizontal="center" vertical="center" wrapText="1"/>
      <protection/>
    </xf>
    <xf numFmtId="164" fontId="19" fillId="0" borderId="25" xfId="0" applyNumberFormat="1" applyFont="1" applyFill="1" applyBorder="1" applyAlignment="1" applyProtection="1">
      <alignment horizontal="center" vertical="center" wrapText="1"/>
      <protection/>
    </xf>
    <xf numFmtId="1" fontId="23" fillId="0" borderId="96" xfId="0" applyNumberFormat="1" applyFont="1" applyFill="1" applyBorder="1" applyAlignment="1" applyProtection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165" fontId="1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16" xfId="0" applyFont="1" applyFill="1" applyBorder="1" applyAlignment="1">
      <alignment horizontal="left" vertical="center" wrapText="1"/>
    </xf>
    <xf numFmtId="1" fontId="22" fillId="0" borderId="18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 applyProtection="1">
      <alignment horizontal="center" vertical="center" wrapText="1"/>
      <protection locked="0"/>
    </xf>
    <xf numFmtId="164" fontId="22" fillId="0" borderId="118" xfId="0" applyNumberFormat="1" applyFont="1" applyFill="1" applyBorder="1" applyAlignment="1">
      <alignment horizontal="center" vertical="center" wrapText="1"/>
    </xf>
    <xf numFmtId="164" fontId="22" fillId="0" borderId="2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27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119" xfId="0" applyFont="1" applyFill="1" applyBorder="1" applyAlignment="1">
      <alignment horizontal="center" vertical="center"/>
    </xf>
    <xf numFmtId="0" fontId="37" fillId="0" borderId="120" xfId="0" applyFont="1" applyFill="1" applyBorder="1" applyAlignment="1">
      <alignment/>
    </xf>
    <xf numFmtId="0" fontId="37" fillId="0" borderId="121" xfId="0" applyFont="1" applyFill="1" applyBorder="1" applyAlignment="1">
      <alignment horizontal="center"/>
    </xf>
    <xf numFmtId="0" fontId="37" fillId="0" borderId="122" xfId="0" applyFont="1" applyFill="1" applyBorder="1" applyAlignment="1">
      <alignment horizontal="center"/>
    </xf>
    <xf numFmtId="164" fontId="37" fillId="0" borderId="123" xfId="0" applyNumberFormat="1" applyFont="1" applyFill="1" applyBorder="1" applyAlignment="1">
      <alignment horizontal="center"/>
    </xf>
    <xf numFmtId="0" fontId="37" fillId="0" borderId="124" xfId="0" applyFont="1" applyFill="1" applyBorder="1" applyAlignment="1">
      <alignment horizontal="center"/>
    </xf>
    <xf numFmtId="2" fontId="37" fillId="0" borderId="123" xfId="0" applyNumberFormat="1" applyFont="1" applyFill="1" applyBorder="1" applyAlignment="1">
      <alignment horizontal="center"/>
    </xf>
    <xf numFmtId="0" fontId="20" fillId="0" borderId="125" xfId="97" applyFont="1" applyFill="1" applyBorder="1" applyAlignment="1" applyProtection="1">
      <alignment horizontal="left" vertical="center" wrapText="1"/>
      <protection locked="0"/>
    </xf>
    <xf numFmtId="0" fontId="20" fillId="0" borderId="126" xfId="97" applyFont="1" applyFill="1" applyBorder="1" applyAlignment="1" applyProtection="1">
      <alignment horizontal="center" vertical="center" wrapText="1"/>
      <protection locked="0"/>
    </xf>
    <xf numFmtId="0" fontId="20" fillId="0" borderId="84" xfId="97" applyFont="1" applyFill="1" applyBorder="1" applyAlignment="1" applyProtection="1">
      <alignment horizontal="center" vertical="center" wrapText="1"/>
      <protection locked="0"/>
    </xf>
    <xf numFmtId="0" fontId="20" fillId="0" borderId="34" xfId="97" applyFont="1" applyFill="1" applyBorder="1" applyAlignment="1" applyProtection="1">
      <alignment horizontal="center" vertical="center" wrapText="1"/>
      <protection locked="0"/>
    </xf>
    <xf numFmtId="165" fontId="20" fillId="0" borderId="34" xfId="97" applyNumberFormat="1" applyFont="1" applyFill="1" applyBorder="1" applyAlignment="1" applyProtection="1">
      <alignment horizontal="center" vertical="center" wrapText="1"/>
      <protection locked="0"/>
    </xf>
    <xf numFmtId="165" fontId="20" fillId="0" borderId="35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97" applyFont="1" applyFill="1" applyBorder="1" applyAlignment="1" applyProtection="1">
      <alignment horizontal="center" vertical="center" wrapText="1"/>
      <protection locked="0"/>
    </xf>
    <xf numFmtId="165" fontId="20" fillId="0" borderId="3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1" fontId="20" fillId="0" borderId="34" xfId="97" applyNumberFormat="1" applyFont="1" applyFill="1" applyBorder="1" applyAlignment="1" applyProtection="1">
      <alignment horizontal="center" vertical="center" wrapText="1"/>
      <protection locked="0"/>
    </xf>
    <xf numFmtId="3" fontId="20" fillId="0" borderId="33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8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127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35" xfId="97" applyNumberFormat="1" applyFont="1" applyFill="1" applyBorder="1" applyAlignment="1" applyProtection="1">
      <alignment horizontal="center" vertical="center" wrapText="1"/>
      <protection locked="0"/>
    </xf>
    <xf numFmtId="3" fontId="31" fillId="0" borderId="33" xfId="0" applyNumberFormat="1" applyFont="1" applyFill="1" applyBorder="1" applyAlignment="1">
      <alignment horizontal="center" vertical="center" wrapText="1"/>
    </xf>
    <xf numFmtId="3" fontId="31" fillId="0" borderId="33" xfId="0" applyNumberFormat="1" applyFont="1" applyFill="1" applyBorder="1" applyAlignment="1">
      <alignment horizontal="right" vertical="center" wrapText="1"/>
    </xf>
    <xf numFmtId="3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8" xfId="97" applyFont="1" applyFill="1" applyBorder="1" applyAlignment="1" applyProtection="1">
      <alignment horizontal="right" vertical="center" wrapText="1"/>
      <protection locked="0"/>
    </xf>
    <xf numFmtId="0" fontId="31" fillId="0" borderId="33" xfId="0" applyFont="1" applyFill="1" applyBorder="1" applyAlignment="1">
      <alignment horizontal="right" vertical="center" wrapText="1"/>
    </xf>
    <xf numFmtId="0" fontId="31" fillId="0" borderId="34" xfId="97" applyFont="1" applyFill="1" applyBorder="1" applyAlignment="1" applyProtection="1">
      <alignment horizontal="right" vertical="center" wrapText="1"/>
      <protection locked="0"/>
    </xf>
    <xf numFmtId="0" fontId="31" fillId="0" borderId="35" xfId="97" applyFont="1" applyFill="1" applyBorder="1" applyAlignment="1" applyProtection="1">
      <alignment horizontal="right" vertical="center" wrapText="1"/>
      <protection locked="0"/>
    </xf>
    <xf numFmtId="0" fontId="31" fillId="0" borderId="33" xfId="97" applyFont="1" applyFill="1" applyBorder="1" applyAlignment="1" applyProtection="1">
      <alignment horizontal="right" vertical="center" wrapText="1"/>
      <protection locked="0"/>
    </xf>
    <xf numFmtId="3" fontId="31" fillId="0" borderId="33" xfId="97" applyNumberFormat="1" applyFont="1" applyFill="1" applyBorder="1" applyAlignment="1" applyProtection="1">
      <alignment horizontal="right" vertical="center" wrapText="1"/>
      <protection locked="0"/>
    </xf>
    <xf numFmtId="165" fontId="31" fillId="0" borderId="35" xfId="97" applyNumberFormat="1" applyFont="1" applyFill="1" applyBorder="1" applyAlignment="1" applyProtection="1">
      <alignment horizontal="right" vertical="center" wrapText="1"/>
      <protection locked="0"/>
    </xf>
    <xf numFmtId="0" fontId="31" fillId="0" borderId="36" xfId="97" applyFont="1" applyFill="1" applyBorder="1" applyAlignment="1" applyProtection="1">
      <alignment horizontal="right" vertical="center" wrapText="1"/>
      <protection locked="0"/>
    </xf>
    <xf numFmtId="0" fontId="31" fillId="0" borderId="102" xfId="97" applyFont="1" applyFill="1" applyBorder="1" applyAlignment="1" applyProtection="1">
      <alignment horizontal="right" vertical="center" wrapText="1"/>
      <protection locked="0"/>
    </xf>
    <xf numFmtId="0" fontId="31" fillId="0" borderId="128" xfId="97" applyFont="1" applyFill="1" applyBorder="1" applyAlignment="1" applyProtection="1">
      <alignment horizontal="right" vertical="center" wrapText="1"/>
      <protection locked="0"/>
    </xf>
    <xf numFmtId="0" fontId="31" fillId="0" borderId="129" xfId="97" applyFont="1" applyFill="1" applyBorder="1" applyAlignment="1" applyProtection="1">
      <alignment horizontal="right" vertical="center" wrapText="1"/>
      <protection locked="0"/>
    </xf>
    <xf numFmtId="1" fontId="31" fillId="0" borderId="102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4" xfId="97" applyNumberFormat="1" applyFont="1" applyFill="1" applyBorder="1" applyAlignment="1" applyProtection="1">
      <alignment horizontal="right" vertical="center" wrapText="1"/>
      <protection locked="0"/>
    </xf>
    <xf numFmtId="1" fontId="31" fillId="0" borderId="38" xfId="97" applyNumberFormat="1" applyFont="1" applyFill="1" applyBorder="1" applyAlignment="1" applyProtection="1">
      <alignment horizontal="right" vertical="center" wrapText="1"/>
      <protection locked="0"/>
    </xf>
    <xf numFmtId="0" fontId="32" fillId="0" borderId="102" xfId="0" applyFont="1" applyFill="1" applyBorder="1" applyAlignment="1">
      <alignment horizontal="right"/>
    </xf>
    <xf numFmtId="0" fontId="20" fillId="0" borderId="128" xfId="0" applyFont="1" applyFill="1" applyBorder="1" applyAlignment="1">
      <alignment horizontal="center"/>
    </xf>
    <xf numFmtId="0" fontId="20" fillId="0" borderId="130" xfId="0" applyFont="1" applyFill="1" applyBorder="1" applyAlignment="1">
      <alignment horizontal="center"/>
    </xf>
    <xf numFmtId="0" fontId="20" fillId="0" borderId="131" xfId="97" applyFont="1" applyFill="1" applyBorder="1" applyAlignment="1" applyProtection="1">
      <alignment horizontal="left" vertical="center" wrapText="1"/>
      <protection locked="0"/>
    </xf>
    <xf numFmtId="0" fontId="20" fillId="0" borderId="132" xfId="97" applyFont="1" applyFill="1" applyBorder="1" applyAlignment="1" applyProtection="1">
      <alignment horizontal="center" vertical="center" wrapText="1"/>
      <protection locked="0"/>
    </xf>
    <xf numFmtId="3" fontId="31" fillId="0" borderId="87" xfId="0" applyNumberFormat="1" applyFont="1" applyFill="1" applyBorder="1" applyAlignment="1" applyProtection="1">
      <alignment horizontal="center" vertical="center" wrapText="1"/>
      <protection/>
    </xf>
    <xf numFmtId="3" fontId="31" fillId="0" borderId="72" xfId="0" applyNumberFormat="1" applyFont="1" applyFill="1" applyBorder="1" applyAlignment="1" applyProtection="1">
      <alignment horizontal="center" vertical="center" wrapText="1"/>
      <protection/>
    </xf>
    <xf numFmtId="165" fontId="31" fillId="0" borderId="72" xfId="0" applyNumberFormat="1" applyFont="1" applyFill="1" applyBorder="1" applyAlignment="1" applyProtection="1">
      <alignment horizontal="center" vertical="center" wrapText="1"/>
      <protection/>
    </xf>
    <xf numFmtId="165" fontId="31" fillId="0" borderId="83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107" xfId="97" applyNumberFormat="1" applyFont="1" applyFill="1" applyBorder="1" applyAlignment="1" applyProtection="1">
      <alignment horizontal="center" vertical="center" wrapText="1"/>
      <protection hidden="1"/>
    </xf>
    <xf numFmtId="3" fontId="31" fillId="0" borderId="72" xfId="97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72" xfId="0" applyNumberFormat="1" applyFont="1" applyFill="1" applyBorder="1" applyAlignment="1">
      <alignment horizontal="center" vertical="center" wrapText="1"/>
    </xf>
    <xf numFmtId="0" fontId="31" fillId="0" borderId="58" xfId="97" applyFont="1" applyFill="1" applyBorder="1" applyAlignment="1" applyProtection="1">
      <alignment horizontal="center" vertical="center" wrapText="1"/>
      <protection hidden="1" locked="0"/>
    </xf>
    <xf numFmtId="165" fontId="31" fillId="0" borderId="83" xfId="97" applyNumberFormat="1" applyFont="1" applyFill="1" applyBorder="1" applyAlignment="1" applyProtection="1">
      <alignment horizontal="center" vertical="center" wrapText="1"/>
      <protection hidden="1"/>
    </xf>
    <xf numFmtId="1" fontId="31" fillId="0" borderId="57" xfId="0" applyNumberFormat="1" applyFont="1" applyFill="1" applyBorder="1" applyAlignment="1">
      <alignment horizontal="center" vertical="center" wrapText="1"/>
    </xf>
    <xf numFmtId="1" fontId="31" fillId="0" borderId="58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57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72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72" xfId="94" applyNumberFormat="1" applyFont="1" applyFill="1" applyBorder="1" applyAlignment="1" applyProtection="1">
      <alignment horizontal="center" vertical="center" wrapText="1"/>
      <protection hidden="1"/>
    </xf>
    <xf numFmtId="165" fontId="31" fillId="0" borderId="109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60" xfId="0" applyNumberFormat="1" applyFont="1" applyFill="1" applyBorder="1" applyAlignment="1">
      <alignment horizontal="center"/>
    </xf>
    <xf numFmtId="0" fontId="31" fillId="0" borderId="58" xfId="0" applyFont="1" applyFill="1" applyBorder="1" applyAlignment="1">
      <alignment horizontal="center" vertical="center" wrapText="1"/>
    </xf>
    <xf numFmtId="3" fontId="31" fillId="0" borderId="107" xfId="0" applyNumberFormat="1" applyFont="1" applyFill="1" applyBorder="1" applyAlignment="1">
      <alignment horizontal="center" vertical="center" wrapText="1"/>
    </xf>
    <xf numFmtId="3" fontId="31" fillId="0" borderId="72" xfId="97" applyNumberFormat="1" applyFont="1" applyFill="1" applyBorder="1" applyAlignment="1" applyProtection="1">
      <alignment horizontal="center" vertical="center" wrapText="1"/>
      <protection hidden="1"/>
    </xf>
    <xf numFmtId="165" fontId="31" fillId="0" borderId="75" xfId="97" applyNumberFormat="1" applyFont="1" applyFill="1" applyBorder="1" applyAlignment="1" applyProtection="1">
      <alignment horizontal="center" vertical="center" wrapText="1"/>
      <protection locked="0"/>
    </xf>
    <xf numFmtId="165" fontId="31" fillId="0" borderId="92" xfId="97" applyNumberFormat="1" applyFont="1" applyFill="1" applyBorder="1" applyAlignment="1" applyProtection="1">
      <alignment horizontal="center" vertical="center" wrapText="1"/>
      <protection locked="0"/>
    </xf>
    <xf numFmtId="0" fontId="31" fillId="0" borderId="58" xfId="97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72" xfId="94" applyNumberFormat="1" applyFont="1" applyFill="1" applyBorder="1" applyAlignment="1" applyProtection="1">
      <alignment horizontal="center" vertical="center" wrapText="1"/>
      <protection hidden="1" locked="0"/>
    </xf>
    <xf numFmtId="165" fontId="31" fillId="0" borderId="109" xfId="97" applyNumberFormat="1" applyFont="1" applyFill="1" applyBorder="1" applyAlignment="1" applyProtection="1">
      <alignment horizontal="center" vertical="center" wrapText="1"/>
      <protection/>
    </xf>
    <xf numFmtId="165" fontId="31" fillId="0" borderId="72" xfId="97" applyNumberFormat="1" applyFont="1" applyFill="1" applyBorder="1" applyAlignment="1" applyProtection="1">
      <alignment horizontal="center" vertical="center" wrapText="1"/>
      <protection hidden="1"/>
    </xf>
    <xf numFmtId="165" fontId="31" fillId="0" borderId="109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107" xfId="0" applyFont="1" applyFill="1" applyBorder="1" applyAlignment="1">
      <alignment horizontal="right" vertical="center" wrapText="1"/>
    </xf>
    <xf numFmtId="0" fontId="31" fillId="0" borderId="72" xfId="97" applyFont="1" applyFill="1" applyBorder="1" applyAlignment="1" applyProtection="1">
      <alignment horizontal="right" vertical="center" wrapText="1"/>
      <protection hidden="1"/>
    </xf>
    <xf numFmtId="0" fontId="31" fillId="0" borderId="83" xfId="97" applyFont="1" applyFill="1" applyBorder="1" applyAlignment="1" applyProtection="1">
      <alignment horizontal="right" vertical="center" wrapText="1"/>
      <protection hidden="1"/>
    </xf>
    <xf numFmtId="0" fontId="31" fillId="0" borderId="107" xfId="0" applyFont="1" applyFill="1" applyBorder="1" applyAlignment="1" applyProtection="1">
      <alignment horizontal="right" vertical="center" wrapText="1"/>
      <protection/>
    </xf>
    <xf numFmtId="3" fontId="31" fillId="0" borderId="107" xfId="0" applyNumberFormat="1" applyFont="1" applyFill="1" applyBorder="1" applyAlignment="1">
      <alignment horizontal="right" vertical="center" wrapText="1"/>
    </xf>
    <xf numFmtId="3" fontId="31" fillId="0" borderId="72" xfId="0" applyNumberFormat="1" applyFont="1" applyFill="1" applyBorder="1" applyAlignment="1">
      <alignment horizontal="right" vertical="center" wrapText="1"/>
    </xf>
    <xf numFmtId="165" fontId="31" fillId="0" borderId="72" xfId="0" applyNumberFormat="1" applyFont="1" applyFill="1" applyBorder="1" applyAlignment="1">
      <alignment horizontal="right" vertical="center" wrapText="1"/>
    </xf>
    <xf numFmtId="165" fontId="31" fillId="0" borderId="83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82" xfId="0" applyFont="1" applyFill="1" applyBorder="1" applyAlignment="1" applyProtection="1">
      <alignment horizontal="right" vertical="center" wrapText="1"/>
      <protection/>
    </xf>
    <xf numFmtId="1" fontId="31" fillId="0" borderId="72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7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09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57" xfId="97" applyNumberFormat="1" applyFont="1" applyFill="1" applyBorder="1" applyAlignment="1" applyProtection="1">
      <alignment horizontal="center" vertical="center" wrapText="1"/>
      <protection hidden="1"/>
    </xf>
    <xf numFmtId="0" fontId="20" fillId="0" borderId="72" xfId="0" applyFont="1" applyFill="1" applyBorder="1" applyAlignment="1">
      <alignment horizontal="center"/>
    </xf>
    <xf numFmtId="0" fontId="20" fillId="0" borderId="109" xfId="0" applyFont="1" applyFill="1" applyBorder="1" applyAlignment="1">
      <alignment horizontal="center"/>
    </xf>
    <xf numFmtId="164" fontId="31" fillId="0" borderId="58" xfId="94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58" xfId="94" applyNumberFormat="1" applyFont="1" applyFill="1" applyBorder="1" applyAlignment="1" applyProtection="1">
      <alignment horizontal="center" vertical="center" wrapText="1"/>
      <protection hidden="1" locked="0"/>
    </xf>
    <xf numFmtId="1" fontId="31" fillId="0" borderId="72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83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72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107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109" xfId="94" applyNumberFormat="1" applyFont="1" applyFill="1" applyBorder="1" applyAlignment="1" applyProtection="1">
      <alignment horizontal="right" vertical="center" wrapText="1"/>
      <protection hidden="1"/>
    </xf>
    <xf numFmtId="1" fontId="31" fillId="0" borderId="57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58" xfId="0" applyNumberFormat="1" applyFont="1" applyFill="1" applyBorder="1" applyAlignment="1">
      <alignment horizontal="center" vertical="center" wrapText="1"/>
    </xf>
    <xf numFmtId="3" fontId="20" fillId="0" borderId="87" xfId="0" applyNumberFormat="1" applyFont="1" applyFill="1" applyBorder="1" applyAlignment="1" applyProtection="1">
      <alignment horizontal="center" vertical="center" wrapText="1"/>
      <protection/>
    </xf>
    <xf numFmtId="3" fontId="20" fillId="0" borderId="72" xfId="0" applyNumberFormat="1" applyFont="1" applyFill="1" applyBorder="1" applyAlignment="1" applyProtection="1">
      <alignment horizontal="center" vertical="center" wrapText="1"/>
      <protection/>
    </xf>
    <xf numFmtId="165" fontId="20" fillId="0" borderId="72" xfId="0" applyNumberFormat="1" applyFont="1" applyFill="1" applyBorder="1" applyAlignment="1" applyProtection="1">
      <alignment horizontal="center" vertical="center" wrapText="1"/>
      <protection/>
    </xf>
    <xf numFmtId="165" fontId="20" fillId="0" borderId="83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07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72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72" xfId="0" applyNumberFormat="1" applyFont="1" applyFill="1" applyBorder="1" applyAlignment="1">
      <alignment horizontal="center" vertical="center" wrapText="1"/>
    </xf>
    <xf numFmtId="0" fontId="20" fillId="0" borderId="58" xfId="97" applyFont="1" applyFill="1" applyBorder="1" applyAlignment="1" applyProtection="1">
      <alignment horizontal="center" vertical="center" wrapText="1"/>
      <protection hidden="1" locked="0"/>
    </xf>
    <xf numFmtId="165" fontId="20" fillId="0" borderId="83" xfId="97" applyNumberFormat="1" applyFont="1" applyFill="1" applyBorder="1" applyAlignment="1" applyProtection="1">
      <alignment horizontal="center" vertical="center" wrapText="1"/>
      <protection hidden="1"/>
    </xf>
    <xf numFmtId="1" fontId="20" fillId="0" borderId="57" xfId="0" applyNumberFormat="1" applyFont="1" applyFill="1" applyBorder="1" applyAlignment="1">
      <alignment horizontal="center" vertical="center" wrapText="1"/>
    </xf>
    <xf numFmtId="1" fontId="20" fillId="0" borderId="58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133" xfId="97" applyFont="1" applyFill="1" applyBorder="1" applyAlignment="1" applyProtection="1">
      <alignment horizontal="left" vertical="center" wrapText="1"/>
      <protection locked="0"/>
    </xf>
    <xf numFmtId="0" fontId="20" fillId="0" borderId="134" xfId="97" applyFont="1" applyFill="1" applyBorder="1" applyAlignment="1" applyProtection="1">
      <alignment horizontal="center" vertical="center" wrapText="1"/>
      <protection locked="0"/>
    </xf>
    <xf numFmtId="165" fontId="20" fillId="0" borderId="75" xfId="0" applyNumberFormat="1" applyFont="1" applyFill="1" applyBorder="1" applyAlignment="1" applyProtection="1">
      <alignment horizontal="center" vertical="center" wrapText="1"/>
      <protection/>
    </xf>
    <xf numFmtId="165" fontId="20" fillId="0" borderId="92" xfId="94" applyNumberFormat="1" applyFont="1" applyFill="1" applyBorder="1" applyAlignment="1" applyProtection="1">
      <alignment horizontal="center" vertical="center" wrapText="1"/>
      <protection hidden="1"/>
    </xf>
    <xf numFmtId="3" fontId="20" fillId="0" borderId="111" xfId="97" applyNumberFormat="1" applyFont="1" applyFill="1" applyBorder="1" applyAlignment="1" applyProtection="1">
      <alignment horizontal="center" vertical="center" wrapText="1"/>
      <protection hidden="1"/>
    </xf>
    <xf numFmtId="3" fontId="20" fillId="0" borderId="75" xfId="97" applyNumberFormat="1" applyFont="1" applyFill="1" applyBorder="1" applyAlignment="1" applyProtection="1">
      <alignment horizontal="center" vertical="center" wrapText="1"/>
      <protection hidden="1" locked="0"/>
    </xf>
    <xf numFmtId="165" fontId="20" fillId="0" borderId="75" xfId="0" applyNumberFormat="1" applyFont="1" applyFill="1" applyBorder="1" applyAlignment="1">
      <alignment horizontal="center" vertical="center" wrapText="1"/>
    </xf>
    <xf numFmtId="0" fontId="20" fillId="0" borderId="63" xfId="97" applyFont="1" applyFill="1" applyBorder="1" applyAlignment="1" applyProtection="1">
      <alignment horizontal="center" vertical="center" wrapText="1"/>
      <protection hidden="1" locked="0"/>
    </xf>
    <xf numFmtId="165" fontId="20" fillId="0" borderId="92" xfId="97" applyNumberFormat="1" applyFont="1" applyFill="1" applyBorder="1" applyAlignment="1" applyProtection="1">
      <alignment horizontal="center" vertical="center" wrapText="1"/>
      <protection hidden="1"/>
    </xf>
    <xf numFmtId="1" fontId="20" fillId="0" borderId="62" xfId="0" applyNumberFormat="1" applyFont="1" applyFill="1" applyBorder="1" applyAlignment="1">
      <alignment horizontal="center" vertical="center" wrapText="1"/>
    </xf>
    <xf numFmtId="1" fontId="20" fillId="0" borderId="63" xfId="97" applyNumberFormat="1" applyFont="1" applyFill="1" applyBorder="1" applyAlignment="1" applyProtection="1">
      <alignment horizontal="center" vertical="center" wrapText="1"/>
      <protection locked="0"/>
    </xf>
    <xf numFmtId="0" fontId="20" fillId="0" borderId="62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75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135" xfId="0" applyNumberFormat="1" applyFont="1" applyFill="1" applyBorder="1" applyAlignment="1">
      <alignment horizontal="center"/>
    </xf>
    <xf numFmtId="0" fontId="31" fillId="0" borderId="63" xfId="0" applyFont="1" applyFill="1" applyBorder="1" applyAlignment="1">
      <alignment horizontal="center" vertical="center" wrapText="1"/>
    </xf>
    <xf numFmtId="165" fontId="31" fillId="0" borderId="75" xfId="0" applyNumberFormat="1" applyFont="1" applyFill="1" applyBorder="1" applyAlignment="1">
      <alignment horizontal="center" vertical="center" wrapText="1"/>
    </xf>
    <xf numFmtId="0" fontId="31" fillId="0" borderId="63" xfId="97" applyFont="1" applyFill="1" applyBorder="1" applyAlignment="1" applyProtection="1">
      <alignment horizontal="center" vertical="center" wrapText="1"/>
      <protection hidden="1" locked="0"/>
    </xf>
    <xf numFmtId="165" fontId="31" fillId="0" borderId="92" xfId="94" applyNumberFormat="1" applyFont="1" applyFill="1" applyBorder="1" applyAlignment="1" applyProtection="1">
      <alignment horizontal="center" vertical="center" wrapText="1"/>
      <protection hidden="1"/>
    </xf>
    <xf numFmtId="3" fontId="31" fillId="0" borderId="111" xfId="0" applyNumberFormat="1" applyFont="1" applyFill="1" applyBorder="1" applyAlignment="1">
      <alignment horizontal="center" vertical="center" wrapText="1"/>
    </xf>
    <xf numFmtId="3" fontId="31" fillId="0" borderId="75" xfId="97" applyNumberFormat="1" applyFont="1" applyFill="1" applyBorder="1" applyAlignment="1" applyProtection="1">
      <alignment horizontal="center" vertical="center" wrapText="1"/>
      <protection hidden="1"/>
    </xf>
    <xf numFmtId="0" fontId="31" fillId="0" borderId="63" xfId="97" applyNumberFormat="1" applyFont="1" applyFill="1" applyBorder="1" applyAlignment="1" applyProtection="1">
      <alignment horizontal="center" vertical="center" wrapText="1"/>
      <protection hidden="1" locked="0"/>
    </xf>
    <xf numFmtId="3" fontId="31" fillId="0" borderId="75" xfId="97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111" xfId="0" applyFont="1" applyFill="1" applyBorder="1" applyAlignment="1">
      <alignment horizontal="right" vertical="center" wrapText="1"/>
    </xf>
    <xf numFmtId="0" fontId="31" fillId="0" borderId="75" xfId="97" applyFont="1" applyFill="1" applyBorder="1" applyAlignment="1" applyProtection="1">
      <alignment horizontal="right" vertical="center" wrapText="1"/>
      <protection hidden="1"/>
    </xf>
    <xf numFmtId="164" fontId="31" fillId="0" borderId="75" xfId="94" applyNumberFormat="1" applyFont="1" applyFill="1" applyBorder="1" applyAlignment="1" applyProtection="1">
      <alignment horizontal="right" vertical="center" wrapText="1"/>
      <protection hidden="1"/>
    </xf>
    <xf numFmtId="164" fontId="31" fillId="0" borderId="92" xfId="94" applyNumberFormat="1" applyFont="1" applyFill="1" applyBorder="1" applyAlignment="1" applyProtection="1">
      <alignment horizontal="right" vertical="center" wrapText="1"/>
      <protection hidden="1"/>
    </xf>
    <xf numFmtId="0" fontId="31" fillId="0" borderId="111" xfId="0" applyFont="1" applyFill="1" applyBorder="1" applyAlignment="1" applyProtection="1">
      <alignment horizontal="right" vertical="center" wrapText="1"/>
      <protection/>
    </xf>
    <xf numFmtId="0" fontId="31" fillId="0" borderId="92" xfId="97" applyFont="1" applyFill="1" applyBorder="1" applyAlignment="1" applyProtection="1">
      <alignment horizontal="right" vertical="center" wrapText="1"/>
      <protection hidden="1"/>
    </xf>
    <xf numFmtId="3" fontId="31" fillId="0" borderId="111" xfId="0" applyNumberFormat="1" applyFont="1" applyFill="1" applyBorder="1" applyAlignment="1">
      <alignment horizontal="right" vertical="center" wrapText="1"/>
    </xf>
    <xf numFmtId="3" fontId="31" fillId="0" borderId="75" xfId="0" applyNumberFormat="1" applyFont="1" applyFill="1" applyBorder="1" applyAlignment="1">
      <alignment horizontal="right" vertical="center" wrapText="1"/>
    </xf>
    <xf numFmtId="165" fontId="31" fillId="0" borderId="75" xfId="0" applyNumberFormat="1" applyFont="1" applyFill="1" applyBorder="1" applyAlignment="1">
      <alignment horizontal="right" vertical="center" wrapText="1"/>
    </xf>
    <xf numFmtId="165" fontId="31" fillId="0" borderId="92" xfId="97" applyNumberFormat="1" applyFont="1" applyFill="1" applyBorder="1" applyAlignment="1" applyProtection="1">
      <alignment horizontal="right" vertical="center" wrapText="1"/>
      <protection hidden="1"/>
    </xf>
    <xf numFmtId="0" fontId="31" fillId="0" borderId="93" xfId="0" applyFont="1" applyFill="1" applyBorder="1" applyAlignment="1" applyProtection="1">
      <alignment horizontal="right" vertical="center" wrapText="1"/>
      <protection/>
    </xf>
    <xf numFmtId="1" fontId="31" fillId="0" borderId="75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11" xfId="97" applyNumberFormat="1" applyFont="1" applyFill="1" applyBorder="1" applyAlignment="1" applyProtection="1">
      <alignment horizontal="right" vertical="center" wrapText="1"/>
      <protection hidden="1"/>
    </xf>
    <xf numFmtId="1" fontId="31" fillId="0" borderId="113" xfId="97" applyNumberFormat="1" applyFont="1" applyFill="1" applyBorder="1" applyAlignment="1" applyProtection="1">
      <alignment horizontal="right" vertical="center" wrapText="1"/>
      <protection hidden="1"/>
    </xf>
    <xf numFmtId="0" fontId="20" fillId="0" borderId="75" xfId="0" applyFont="1" applyFill="1" applyBorder="1" applyAlignment="1">
      <alignment horizontal="center"/>
    </xf>
    <xf numFmtId="0" fontId="20" fillId="0" borderId="113" xfId="0" applyFont="1" applyFill="1" applyBorder="1" applyAlignment="1">
      <alignment horizontal="center"/>
    </xf>
    <xf numFmtId="0" fontId="22" fillId="0" borderId="27" xfId="97" applyNumberFormat="1" applyFont="1" applyFill="1" applyBorder="1" applyAlignment="1" applyProtection="1">
      <alignment horizontal="center" vertical="center" wrapText="1"/>
      <protection/>
    </xf>
    <xf numFmtId="1" fontId="22" fillId="0" borderId="32" xfId="97" applyNumberFormat="1" applyFont="1" applyFill="1" applyBorder="1" applyAlignment="1" applyProtection="1">
      <alignment horizontal="center" vertical="center" wrapText="1"/>
      <protection/>
    </xf>
    <xf numFmtId="1" fontId="22" fillId="0" borderId="28" xfId="97" applyNumberFormat="1" applyFont="1" applyFill="1" applyBorder="1" applyAlignment="1" applyProtection="1">
      <alignment horizontal="center" vertical="center" wrapText="1"/>
      <protection/>
    </xf>
    <xf numFmtId="164" fontId="22" fillId="0" borderId="31" xfId="97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9" fillId="0" borderId="136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114" xfId="97" applyFont="1" applyFill="1" applyBorder="1" applyAlignment="1" applyProtection="1">
      <alignment horizontal="center" vertical="center" wrapText="1"/>
      <protection locked="0"/>
    </xf>
    <xf numFmtId="0" fontId="19" fillId="0" borderId="56" xfId="97" applyFont="1" applyFill="1" applyBorder="1" applyAlignment="1" applyProtection="1">
      <alignment horizontal="center" vertical="center" wrapText="1"/>
      <protection locked="0"/>
    </xf>
    <xf numFmtId="0" fontId="19" fillId="0" borderId="104" xfId="97" applyFont="1" applyFill="1" applyBorder="1" applyAlignment="1" applyProtection="1">
      <alignment horizontal="center" vertical="center" wrapText="1"/>
      <protection locked="0"/>
    </xf>
    <xf numFmtId="0" fontId="19" fillId="0" borderId="137" xfId="97" applyFont="1" applyFill="1" applyBorder="1" applyAlignment="1" applyProtection="1">
      <alignment horizontal="center" vertical="center" wrapText="1"/>
      <protection locked="0"/>
    </xf>
    <xf numFmtId="0" fontId="19" fillId="0" borderId="138" xfId="97" applyFont="1" applyFill="1" applyBorder="1" applyAlignment="1" applyProtection="1">
      <alignment horizontal="center" vertical="center" wrapText="1"/>
      <protection locked="0"/>
    </xf>
    <xf numFmtId="0" fontId="19" fillId="0" borderId="22" xfId="97" applyFont="1" applyFill="1" applyBorder="1" applyAlignment="1" applyProtection="1">
      <alignment horizontal="center" vertical="center" wrapText="1"/>
      <protection locked="0"/>
    </xf>
    <xf numFmtId="0" fontId="19" fillId="0" borderId="85" xfId="97" applyFont="1" applyFill="1" applyBorder="1" applyAlignment="1" applyProtection="1">
      <alignment horizontal="center" vertical="center" wrapText="1"/>
      <protection locked="0"/>
    </xf>
    <xf numFmtId="0" fontId="19" fillId="0" borderId="139" xfId="97" applyFont="1" applyFill="1" applyBorder="1" applyAlignment="1" applyProtection="1">
      <alignment horizontal="center" vertical="center" wrapText="1"/>
      <protection locked="0"/>
    </xf>
    <xf numFmtId="0" fontId="19" fillId="0" borderId="140" xfId="97" applyFont="1" applyFill="1" applyBorder="1" applyAlignment="1" applyProtection="1">
      <alignment horizontal="center" vertical="center" wrapText="1"/>
      <protection locked="0"/>
    </xf>
    <xf numFmtId="0" fontId="19" fillId="0" borderId="141" xfId="97" applyFont="1" applyFill="1" applyBorder="1" applyAlignment="1" applyProtection="1">
      <alignment horizontal="center" vertical="center" wrapText="1"/>
      <protection locked="0"/>
    </xf>
    <xf numFmtId="0" fontId="19" fillId="0" borderId="80" xfId="97" applyFont="1" applyFill="1" applyBorder="1" applyAlignment="1" applyProtection="1">
      <alignment horizontal="center" vertical="center" wrapText="1"/>
      <protection locked="0"/>
    </xf>
    <xf numFmtId="0" fontId="19" fillId="0" borderId="142" xfId="97" applyFont="1" applyFill="1" applyBorder="1" applyAlignment="1" applyProtection="1">
      <alignment horizontal="center" vertical="center" wrapText="1"/>
      <protection locked="0"/>
    </xf>
    <xf numFmtId="0" fontId="19" fillId="0" borderId="77" xfId="97" applyFont="1" applyFill="1" applyBorder="1" applyAlignment="1" applyProtection="1">
      <alignment horizontal="center" vertical="center" wrapText="1"/>
      <protection locked="0"/>
    </xf>
    <xf numFmtId="0" fontId="19" fillId="0" borderId="23" xfId="97" applyFont="1" applyFill="1" applyBorder="1" applyAlignment="1" applyProtection="1">
      <alignment horizontal="center" vertical="center" wrapText="1"/>
      <protection locked="0"/>
    </xf>
    <xf numFmtId="0" fontId="19" fillId="0" borderId="26" xfId="97" applyFont="1" applyFill="1" applyBorder="1" applyAlignment="1" applyProtection="1">
      <alignment horizontal="center" vertical="center" wrapText="1"/>
      <protection locked="0"/>
    </xf>
    <xf numFmtId="0" fontId="19" fillId="0" borderId="115" xfId="97" applyFont="1" applyFill="1" applyBorder="1" applyAlignment="1" applyProtection="1">
      <alignment horizontal="center" vertical="center" wrapText="1"/>
      <protection locked="0"/>
    </xf>
    <xf numFmtId="0" fontId="19" fillId="0" borderId="143" xfId="97" applyFont="1" applyFill="1" applyBorder="1" applyAlignment="1" applyProtection="1">
      <alignment horizontal="center" vertical="center" wrapText="1"/>
      <protection locked="0"/>
    </xf>
    <xf numFmtId="0" fontId="19" fillId="0" borderId="144" xfId="97" applyFont="1" applyFill="1" applyBorder="1" applyAlignment="1" applyProtection="1">
      <alignment horizontal="center" vertical="center" wrapText="1"/>
      <protection locked="0"/>
    </xf>
    <xf numFmtId="0" fontId="19" fillId="0" borderId="86" xfId="97" applyFont="1" applyFill="1" applyBorder="1" applyAlignment="1" applyProtection="1">
      <alignment horizontal="center" vertical="center" wrapText="1"/>
      <protection locked="0"/>
    </xf>
    <xf numFmtId="0" fontId="19" fillId="0" borderId="145" xfId="97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3" fillId="0" borderId="66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>
      <alignment horizontal="center"/>
    </xf>
    <xf numFmtId="0" fontId="23" fillId="0" borderId="114" xfId="0" applyFont="1" applyFill="1" applyBorder="1" applyAlignment="1" applyProtection="1">
      <alignment horizontal="center" vertical="center" wrapText="1"/>
      <protection locked="0"/>
    </xf>
    <xf numFmtId="0" fontId="23" fillId="0" borderId="139" xfId="0" applyFont="1" applyFill="1" applyBorder="1" applyAlignment="1" applyProtection="1">
      <alignment horizontal="center" vertical="center" wrapText="1"/>
      <protection locked="0"/>
    </xf>
    <xf numFmtId="0" fontId="19" fillId="0" borderId="114" xfId="95" applyFont="1" applyFill="1" applyBorder="1" applyAlignment="1" applyProtection="1">
      <alignment horizontal="center" vertical="center" wrapText="1"/>
      <protection locked="0"/>
    </xf>
    <xf numFmtId="0" fontId="19" fillId="0" borderId="114" xfId="0" applyFont="1" applyFill="1" applyBorder="1" applyAlignment="1" applyProtection="1">
      <alignment horizontal="center" vertical="center" wrapText="1"/>
      <protection locked="0"/>
    </xf>
    <xf numFmtId="0" fontId="23" fillId="0" borderId="107" xfId="0" applyFont="1" applyFill="1" applyBorder="1" applyAlignment="1" applyProtection="1">
      <alignment horizontal="center" vertical="center" wrapText="1"/>
      <protection locked="0"/>
    </xf>
    <xf numFmtId="0" fontId="23" fillId="0" borderId="72" xfId="0" applyFont="1" applyFill="1" applyBorder="1" applyAlignment="1" applyProtection="1">
      <alignment horizontal="center" vertical="center" wrapText="1"/>
      <protection locked="0"/>
    </xf>
    <xf numFmtId="0" fontId="23" fillId="0" borderId="109" xfId="0" applyFont="1" applyFill="1" applyBorder="1" applyAlignment="1" applyProtection="1">
      <alignment horizontal="center" vertical="center" wrapText="1"/>
      <protection locked="0"/>
    </xf>
    <xf numFmtId="0" fontId="19" fillId="0" borderId="146" xfId="96" applyFont="1" applyFill="1" applyBorder="1" applyAlignment="1">
      <alignment horizontal="center" vertical="center" wrapText="1"/>
      <protection/>
    </xf>
    <xf numFmtId="0" fontId="19" fillId="0" borderId="147" xfId="96" applyFont="1" applyFill="1" applyBorder="1" applyAlignment="1">
      <alignment horizontal="center" vertical="center" wrapText="1"/>
      <protection/>
    </xf>
    <xf numFmtId="0" fontId="19" fillId="0" borderId="66" xfId="96" applyFont="1" applyFill="1" applyBorder="1" applyAlignment="1">
      <alignment horizontal="center" vertical="center" wrapText="1"/>
      <protection/>
    </xf>
    <xf numFmtId="0" fontId="19" fillId="0" borderId="66" xfId="96" applyFont="1" applyFill="1" applyBorder="1" applyAlignment="1">
      <alignment horizontal="center" vertical="center"/>
      <protection/>
    </xf>
    <xf numFmtId="0" fontId="19" fillId="0" borderId="27" xfId="96" applyFont="1" applyFill="1" applyBorder="1" applyAlignment="1">
      <alignment horizontal="center" vertical="center"/>
      <protection/>
    </xf>
    <xf numFmtId="0" fontId="19" fillId="0" borderId="28" xfId="96" applyFont="1" applyFill="1" applyBorder="1" applyAlignment="1">
      <alignment horizontal="center" vertical="center"/>
      <protection/>
    </xf>
    <xf numFmtId="0" fontId="19" fillId="0" borderId="119" xfId="96" applyFont="1" applyFill="1" applyBorder="1" applyAlignment="1">
      <alignment horizontal="center" vertical="center"/>
      <protection/>
    </xf>
    <xf numFmtId="0" fontId="19" fillId="0" borderId="60" xfId="96" applyFont="1" applyFill="1" applyBorder="1" applyAlignment="1">
      <alignment horizontal="center" vertical="center"/>
      <protection/>
    </xf>
    <xf numFmtId="0" fontId="19" fillId="0" borderId="58" xfId="96" applyFont="1" applyFill="1" applyBorder="1" applyAlignment="1">
      <alignment horizontal="center" vertical="center"/>
      <protection/>
    </xf>
    <xf numFmtId="0" fontId="19" fillId="0" borderId="59" xfId="96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14" fontId="33" fillId="0" borderId="67" xfId="0" applyNumberFormat="1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19" fillId="0" borderId="27" xfId="96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 applyProtection="1">
      <alignment horizontal="center"/>
      <protection hidden="1"/>
    </xf>
    <xf numFmtId="14" fontId="33" fillId="0" borderId="0" xfId="0" applyNumberFormat="1" applyFont="1" applyFill="1" applyAlignment="1" applyProtection="1">
      <alignment horizontal="center"/>
      <protection hidden="1"/>
    </xf>
    <xf numFmtId="0" fontId="33" fillId="0" borderId="0" xfId="0" applyFont="1" applyFill="1" applyAlignment="1" applyProtection="1">
      <alignment horizontal="center"/>
      <protection hidden="1"/>
    </xf>
    <xf numFmtId="0" fontId="19" fillId="0" borderId="58" xfId="0" applyFont="1" applyFill="1" applyBorder="1" applyAlignment="1" applyProtection="1">
      <alignment horizontal="center" vertical="center" wrapText="1"/>
      <protection hidden="1"/>
    </xf>
    <xf numFmtId="0" fontId="19" fillId="0" borderId="58" xfId="0" applyFont="1" applyFill="1" applyBorder="1" applyAlignment="1" applyProtection="1">
      <alignment horizontal="center" vertical="center"/>
      <protection hidden="1"/>
    </xf>
    <xf numFmtId="0" fontId="19" fillId="0" borderId="0" xfId="10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101" applyNumberFormat="1" applyFont="1" applyFill="1" applyBorder="1" applyAlignment="1" applyProtection="1">
      <alignment horizontal="center" vertical="center"/>
      <protection/>
    </xf>
    <xf numFmtId="0" fontId="39" fillId="0" borderId="148" xfId="99" applyFont="1" applyFill="1" applyBorder="1" applyAlignment="1" applyProtection="1">
      <alignment horizontal="center" vertical="center" wrapText="1"/>
      <protection locked="0"/>
    </xf>
    <xf numFmtId="0" fontId="39" fillId="0" borderId="149" xfId="99" applyFont="1" applyFill="1" applyBorder="1" applyAlignment="1" applyProtection="1">
      <alignment horizontal="center" vertical="center" wrapText="1"/>
      <protection locked="0"/>
    </xf>
    <xf numFmtId="0" fontId="39" fillId="0" borderId="150" xfId="99" applyFont="1" applyFill="1" applyBorder="1" applyAlignment="1" applyProtection="1">
      <alignment horizontal="center" vertical="center" wrapText="1"/>
      <protection locked="0"/>
    </xf>
    <xf numFmtId="0" fontId="39" fillId="0" borderId="151" xfId="99" applyFont="1" applyFill="1" applyBorder="1" applyAlignment="1" applyProtection="1">
      <alignment horizontal="center"/>
      <protection locked="0"/>
    </xf>
    <xf numFmtId="0" fontId="39" fillId="0" borderId="152" xfId="99" applyFont="1" applyFill="1" applyBorder="1" applyAlignment="1" applyProtection="1">
      <alignment horizontal="center"/>
      <protection locked="0"/>
    </xf>
    <xf numFmtId="0" fontId="39" fillId="0" borderId="153" xfId="99" applyFont="1" applyFill="1" applyBorder="1" applyAlignment="1" applyProtection="1">
      <alignment horizontal="center"/>
      <protection locked="0"/>
    </xf>
    <xf numFmtId="0" fontId="39" fillId="0" borderId="127" xfId="93" applyFont="1" applyFill="1" applyBorder="1" applyAlignment="1">
      <alignment horizontal="center" vertical="center"/>
      <protection/>
    </xf>
    <xf numFmtId="0" fontId="39" fillId="0" borderId="152" xfId="93" applyFont="1" applyFill="1" applyBorder="1" applyAlignment="1">
      <alignment horizontal="center" vertical="center"/>
      <protection/>
    </xf>
    <xf numFmtId="0" fontId="39" fillId="0" borderId="154" xfId="93" applyFont="1" applyFill="1" applyBorder="1" applyAlignment="1">
      <alignment horizontal="center" vertical="center"/>
      <protection/>
    </xf>
    <xf numFmtId="0" fontId="39" fillId="0" borderId="94" xfId="93" applyFont="1" applyFill="1" applyBorder="1" applyAlignment="1">
      <alignment horizontal="center" vertical="center"/>
      <protection/>
    </xf>
    <xf numFmtId="0" fontId="39" fillId="0" borderId="75" xfId="93" applyFont="1" applyFill="1" applyBorder="1" applyAlignment="1">
      <alignment horizontal="center" vertical="center"/>
      <protection/>
    </xf>
    <xf numFmtId="0" fontId="39" fillId="0" borderId="92" xfId="93" applyFont="1" applyFill="1" applyBorder="1" applyAlignment="1">
      <alignment horizontal="center" vertical="center"/>
      <protection/>
    </xf>
    <xf numFmtId="0" fontId="39" fillId="0" borderId="77" xfId="100" applyFont="1" applyFill="1" applyBorder="1" applyAlignment="1" applyProtection="1">
      <alignment horizontal="left" vertical="center"/>
      <protection locked="0"/>
    </xf>
    <xf numFmtId="0" fontId="39" fillId="0" borderId="78" xfId="100" applyFont="1" applyFill="1" applyBorder="1" applyAlignment="1" applyProtection="1">
      <alignment horizontal="left" vertical="center"/>
      <protection locked="0"/>
    </xf>
    <xf numFmtId="0" fontId="39" fillId="0" borderId="77" xfId="99" applyFont="1" applyFill="1" applyBorder="1" applyAlignment="1" applyProtection="1">
      <alignment horizontal="center"/>
      <protection locked="0"/>
    </xf>
    <xf numFmtId="0" fontId="39" fillId="0" borderId="23" xfId="99" applyFont="1" applyFill="1" applyBorder="1" applyAlignment="1" applyProtection="1">
      <alignment horizontal="center"/>
      <protection locked="0"/>
    </xf>
    <xf numFmtId="0" fontId="39" fillId="0" borderId="78" xfId="99" applyFont="1" applyFill="1" applyBorder="1" applyAlignment="1" applyProtection="1">
      <alignment horizontal="center"/>
      <protection locked="0"/>
    </xf>
    <xf numFmtId="0" fontId="39" fillId="0" borderId="82" xfId="99" applyFont="1" applyFill="1" applyBorder="1" applyAlignment="1" applyProtection="1">
      <alignment horizontal="center" vertical="center" wrapText="1"/>
      <protection locked="0"/>
    </xf>
    <xf numFmtId="0" fontId="39" fillId="0" borderId="72" xfId="99" applyFont="1" applyFill="1" applyBorder="1" applyAlignment="1" applyProtection="1">
      <alignment horizontal="center"/>
      <protection locked="0"/>
    </xf>
    <xf numFmtId="0" fontId="39" fillId="0" borderId="71" xfId="99" applyFont="1" applyFill="1" applyBorder="1" applyAlignment="1" applyProtection="1">
      <alignment horizontal="center"/>
      <protection locked="0"/>
    </xf>
    <xf numFmtId="0" fontId="39" fillId="0" borderId="151" xfId="100" applyFont="1" applyFill="1" applyBorder="1" applyAlignment="1" applyProtection="1">
      <alignment horizontal="center"/>
      <protection locked="0"/>
    </xf>
    <xf numFmtId="0" fontId="39" fillId="0" borderId="152" xfId="100" applyFont="1" applyFill="1" applyBorder="1" applyAlignment="1" applyProtection="1">
      <alignment horizontal="center"/>
      <protection locked="0"/>
    </xf>
    <xf numFmtId="0" fontId="39" fillId="0" borderId="153" xfId="100" applyFont="1" applyFill="1" applyBorder="1" applyAlignment="1" applyProtection="1">
      <alignment horizontal="center"/>
      <protection locked="0"/>
    </xf>
    <xf numFmtId="0" fontId="39" fillId="0" borderId="75" xfId="99" applyFont="1" applyFill="1" applyBorder="1" applyAlignment="1" applyProtection="1">
      <alignment horizontal="center"/>
      <protection locked="0"/>
    </xf>
    <xf numFmtId="0" fontId="39" fillId="0" borderId="76" xfId="99" applyFont="1" applyFill="1" applyBorder="1" applyAlignment="1" applyProtection="1">
      <alignment horizontal="center"/>
      <protection locked="0"/>
    </xf>
    <xf numFmtId="0" fontId="39" fillId="0" borderId="155" xfId="99" applyFont="1" applyFill="1" applyBorder="1" applyAlignment="1" applyProtection="1">
      <alignment horizontal="center"/>
      <protection locked="0"/>
    </xf>
    <xf numFmtId="0" fontId="39" fillId="0" borderId="156" xfId="99" applyFont="1" applyFill="1" applyBorder="1" applyAlignment="1" applyProtection="1">
      <alignment horizontal="center"/>
      <protection locked="0"/>
    </xf>
    <xf numFmtId="0" fontId="39" fillId="0" borderId="155" xfId="93" applyFont="1" applyFill="1" applyBorder="1" applyAlignment="1">
      <alignment horizontal="center"/>
      <protection/>
    </xf>
    <xf numFmtId="0" fontId="39" fillId="0" borderId="156" xfId="93" applyFont="1" applyFill="1" applyBorder="1" applyAlignment="1">
      <alignment horizontal="center"/>
      <protection/>
    </xf>
    <xf numFmtId="0" fontId="39" fillId="0" borderId="157" xfId="93" applyFont="1" applyFill="1" applyBorder="1" applyAlignment="1">
      <alignment horizontal="center"/>
      <protection/>
    </xf>
    <xf numFmtId="0" fontId="39" fillId="0" borderId="93" xfId="99" applyFont="1" applyFill="1" applyBorder="1" applyAlignment="1" applyProtection="1">
      <alignment horizontal="center" vertical="center"/>
      <protection locked="0"/>
    </xf>
    <xf numFmtId="0" fontId="39" fillId="0" borderId="76" xfId="99" applyFont="1" applyFill="1" applyBorder="1" applyAlignment="1" applyProtection="1">
      <alignment horizontal="center" vertical="center"/>
      <protection locked="0"/>
    </xf>
    <xf numFmtId="0" fontId="39" fillId="0" borderId="75" xfId="99" applyFont="1" applyFill="1" applyBorder="1" applyAlignment="1" applyProtection="1">
      <alignment horizontal="center" vertical="center"/>
      <protection locked="0"/>
    </xf>
  </cellXfs>
  <cellStyles count="98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Лист1_Лист по уборке зерновых" xfId="97"/>
    <cellStyle name="Обычный_Лист1_Сводка на 17.08.2017 С" xfId="98"/>
    <cellStyle name="Обычный_Общая сводка" xfId="99"/>
    <cellStyle name="Обычный_Сводка" xfId="100"/>
    <cellStyle name="Обычный_Сводка11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5" sqref="F25"/>
    </sheetView>
  </sheetViews>
  <sheetFormatPr defaultColWidth="8.875" defaultRowHeight="12.75"/>
  <cols>
    <col min="1" max="1" width="20.25390625" style="4" customWidth="1"/>
    <col min="2" max="3" width="9.00390625" style="4" customWidth="1"/>
    <col min="4" max="4" width="8.625" style="4" customWidth="1"/>
    <col min="5" max="5" width="5.375" style="4" customWidth="1"/>
    <col min="6" max="6" width="9.00390625" style="4" customWidth="1"/>
    <col min="7" max="7" width="5.875" style="4" bestFit="1" customWidth="1"/>
    <col min="8" max="8" width="8.875" style="4" customWidth="1"/>
    <col min="9" max="9" width="9.00390625" style="4" customWidth="1"/>
    <col min="10" max="10" width="6.00390625" style="4" customWidth="1"/>
    <col min="11" max="11" width="9.125" style="4" customWidth="1"/>
    <col min="12" max="12" width="5.625" style="4" customWidth="1"/>
    <col min="13" max="14" width="7.75390625" style="4" customWidth="1"/>
    <col min="15" max="15" width="6.875" style="4" customWidth="1"/>
    <col min="16" max="16" width="7.75390625" style="4" customWidth="1"/>
    <col min="17" max="17" width="5.875" style="4" bestFit="1" customWidth="1"/>
    <col min="18" max="18" width="6.625" style="4" customWidth="1"/>
    <col min="19" max="19" width="5.25390625" style="4" customWidth="1"/>
    <col min="20" max="20" width="6.125" style="4" customWidth="1"/>
    <col min="21" max="21" width="6.25390625" style="4" customWidth="1"/>
    <col min="22" max="22" width="6.00390625" style="4" customWidth="1"/>
    <col min="23" max="23" width="10.25390625" style="4" customWidth="1"/>
    <col min="24" max="24" width="9.625" style="4" customWidth="1"/>
    <col min="25" max="25" width="7.125" style="4" customWidth="1"/>
    <col min="26" max="26" width="10.25390625" style="4" customWidth="1"/>
    <col min="27" max="27" width="9.625" style="4" customWidth="1"/>
    <col min="28" max="28" width="10.75390625" style="4" customWidth="1"/>
    <col min="29" max="29" width="9.00390625" style="4" customWidth="1"/>
    <col min="30" max="30" width="8.625" style="4" customWidth="1"/>
    <col min="31" max="31" width="10.875" style="4" customWidth="1"/>
    <col min="32" max="32" width="8.75390625" style="4" customWidth="1"/>
    <col min="33" max="33" width="10.875" style="4" customWidth="1"/>
    <col min="34" max="34" width="9.75390625" style="4" customWidth="1"/>
    <col min="35" max="35" width="8.75390625" style="4" customWidth="1"/>
    <col min="36" max="36" width="10.00390625" style="4" customWidth="1"/>
    <col min="37" max="37" width="9.25390625" style="4" customWidth="1"/>
    <col min="38" max="38" width="11.375" style="4" customWidth="1"/>
    <col min="39" max="39" width="11.00390625" style="4" customWidth="1"/>
    <col min="40" max="40" width="9.375" style="4" customWidth="1"/>
    <col min="41" max="41" width="10.375" style="4" customWidth="1"/>
    <col min="42" max="42" width="9.375" style="4" customWidth="1"/>
    <col min="43" max="43" width="7.625" style="4" hidden="1" customWidth="1"/>
    <col min="44" max="46" width="3.875" style="4" hidden="1" customWidth="1"/>
    <col min="47" max="47" width="9.25390625" style="4" hidden="1" customWidth="1"/>
    <col min="48" max="48" width="6.875" style="4" hidden="1" customWidth="1"/>
    <col min="49" max="52" width="3.875" style="4" hidden="1" customWidth="1"/>
    <col min="53" max="53" width="8.125" style="4" hidden="1" customWidth="1"/>
    <col min="54" max="57" width="3.875" style="4" hidden="1" customWidth="1"/>
    <col min="58" max="58" width="0.12890625" style="4" hidden="1" customWidth="1"/>
    <col min="59" max="62" width="3.875" style="4" hidden="1" customWidth="1"/>
    <col min="63" max="63" width="6.875" style="4" hidden="1" customWidth="1"/>
    <col min="64" max="67" width="3.875" style="4" hidden="1" customWidth="1"/>
    <col min="68" max="68" width="0.12890625" style="4" hidden="1" customWidth="1"/>
    <col min="69" max="71" width="3.875" style="4" hidden="1" customWidth="1"/>
    <col min="72" max="72" width="0.2421875" style="4" hidden="1" customWidth="1"/>
    <col min="73" max="73" width="11.25390625" style="4" customWidth="1"/>
    <col min="74" max="74" width="10.125" style="4" customWidth="1"/>
    <col min="75" max="75" width="9.625" style="4" customWidth="1"/>
    <col min="76" max="76" width="9.00390625" style="4" customWidth="1"/>
    <col min="77" max="77" width="10.375" style="4" customWidth="1"/>
    <col min="78" max="16384" width="8.875" style="4" customWidth="1"/>
  </cols>
  <sheetData>
    <row r="1" spans="1:72" ht="19.5" customHeight="1">
      <c r="A1" s="1"/>
      <c r="B1" s="2"/>
      <c r="C1" s="506" t="s">
        <v>72</v>
      </c>
      <c r="D1" s="506"/>
      <c r="E1" s="506"/>
      <c r="F1" s="506"/>
      <c r="G1" s="506"/>
      <c r="H1" s="506"/>
      <c r="I1" s="506"/>
      <c r="J1" s="506"/>
      <c r="K1" s="506"/>
      <c r="L1" s="506"/>
      <c r="M1" s="507"/>
      <c r="N1" s="507"/>
      <c r="O1" s="507"/>
      <c r="P1" s="507"/>
      <c r="Q1" s="50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2" ht="18.75" thickBot="1">
      <c r="A2" s="2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</row>
    <row r="3" spans="1:77" ht="15.75" customHeight="1" thickBot="1">
      <c r="A3" s="518" t="s">
        <v>16</v>
      </c>
      <c r="B3" s="520" t="s">
        <v>45</v>
      </c>
      <c r="C3" s="522" t="s">
        <v>46</v>
      </c>
      <c r="D3" s="523"/>
      <c r="E3" s="523"/>
      <c r="F3" s="523"/>
      <c r="G3" s="524"/>
      <c r="H3" s="508" t="s">
        <v>47</v>
      </c>
      <c r="I3" s="524"/>
      <c r="J3" s="524"/>
      <c r="K3" s="524"/>
      <c r="L3" s="524"/>
      <c r="M3" s="508" t="s">
        <v>48</v>
      </c>
      <c r="N3" s="508"/>
      <c r="O3" s="508"/>
      <c r="P3" s="508"/>
      <c r="Q3" s="508"/>
      <c r="R3" s="509" t="s">
        <v>49</v>
      </c>
      <c r="S3" s="509"/>
      <c r="T3" s="509"/>
      <c r="U3" s="509"/>
      <c r="V3" s="510"/>
      <c r="W3" s="514" t="s">
        <v>50</v>
      </c>
      <c r="X3" s="508"/>
      <c r="Y3" s="508"/>
      <c r="Z3" s="508"/>
      <c r="AA3" s="508"/>
      <c r="AB3" s="509" t="s">
        <v>51</v>
      </c>
      <c r="AC3" s="509"/>
      <c r="AD3" s="509"/>
      <c r="AE3" s="509"/>
      <c r="AF3" s="510"/>
      <c r="AG3" s="508" t="s">
        <v>52</v>
      </c>
      <c r="AH3" s="508"/>
      <c r="AI3" s="508"/>
      <c r="AJ3" s="508"/>
      <c r="AK3" s="515"/>
      <c r="AL3" s="509" t="s">
        <v>71</v>
      </c>
      <c r="AM3" s="509"/>
      <c r="AN3" s="509"/>
      <c r="AO3" s="509"/>
      <c r="AP3" s="510"/>
      <c r="AQ3" s="516" t="s">
        <v>53</v>
      </c>
      <c r="AR3" s="516"/>
      <c r="AS3" s="516"/>
      <c r="AT3" s="516"/>
      <c r="AU3" s="517"/>
      <c r="AV3" s="516" t="s">
        <v>54</v>
      </c>
      <c r="AW3" s="516"/>
      <c r="AX3" s="516"/>
      <c r="AY3" s="516"/>
      <c r="AZ3" s="516"/>
      <c r="BA3" s="516" t="s">
        <v>55</v>
      </c>
      <c r="BB3" s="516"/>
      <c r="BC3" s="516"/>
      <c r="BD3" s="516"/>
      <c r="BE3" s="528"/>
      <c r="BF3" s="511" t="s">
        <v>56</v>
      </c>
      <c r="BG3" s="512"/>
      <c r="BH3" s="512"/>
      <c r="BI3" s="512"/>
      <c r="BJ3" s="513"/>
      <c r="BK3" s="511" t="s">
        <v>57</v>
      </c>
      <c r="BL3" s="512"/>
      <c r="BM3" s="512"/>
      <c r="BN3" s="512"/>
      <c r="BO3" s="529"/>
      <c r="BP3" s="517" t="s">
        <v>58</v>
      </c>
      <c r="BQ3" s="517"/>
      <c r="BR3" s="517"/>
      <c r="BS3" s="517"/>
      <c r="BT3" s="517"/>
      <c r="BU3" s="525" t="s">
        <v>59</v>
      </c>
      <c r="BV3" s="526"/>
      <c r="BW3" s="526"/>
      <c r="BX3" s="526"/>
      <c r="BY3" s="527"/>
    </row>
    <row r="4" spans="1:77" ht="138.75" customHeight="1" thickBot="1">
      <c r="A4" s="519"/>
      <c r="B4" s="521"/>
      <c r="C4" s="6" t="s">
        <v>60</v>
      </c>
      <c r="D4" s="7" t="s">
        <v>37</v>
      </c>
      <c r="E4" s="7" t="s">
        <v>0</v>
      </c>
      <c r="F4" s="7" t="s">
        <v>38</v>
      </c>
      <c r="G4" s="8" t="s">
        <v>39</v>
      </c>
      <c r="H4" s="9" t="s">
        <v>61</v>
      </c>
      <c r="I4" s="7" t="s">
        <v>37</v>
      </c>
      <c r="J4" s="7" t="s">
        <v>0</v>
      </c>
      <c r="K4" s="7" t="s">
        <v>38</v>
      </c>
      <c r="L4" s="8" t="s">
        <v>39</v>
      </c>
      <c r="M4" s="9" t="s">
        <v>62</v>
      </c>
      <c r="N4" s="7" t="s">
        <v>37</v>
      </c>
      <c r="O4" s="7" t="s">
        <v>0</v>
      </c>
      <c r="P4" s="7" t="s">
        <v>38</v>
      </c>
      <c r="Q4" s="8" t="s">
        <v>39</v>
      </c>
      <c r="R4" s="83" t="s">
        <v>36</v>
      </c>
      <c r="S4" s="84" t="s">
        <v>37</v>
      </c>
      <c r="T4" s="84" t="s">
        <v>0</v>
      </c>
      <c r="U4" s="84" t="s">
        <v>38</v>
      </c>
      <c r="V4" s="85" t="s">
        <v>39</v>
      </c>
      <c r="W4" s="86" t="s">
        <v>63</v>
      </c>
      <c r="X4" s="7" t="s">
        <v>37</v>
      </c>
      <c r="Y4" s="7" t="s">
        <v>0</v>
      </c>
      <c r="Z4" s="7" t="s">
        <v>38</v>
      </c>
      <c r="AA4" s="8" t="s">
        <v>39</v>
      </c>
      <c r="AB4" s="9" t="s">
        <v>64</v>
      </c>
      <c r="AC4" s="7" t="s">
        <v>37</v>
      </c>
      <c r="AD4" s="7" t="s">
        <v>0</v>
      </c>
      <c r="AE4" s="7" t="s">
        <v>38</v>
      </c>
      <c r="AF4" s="8" t="s">
        <v>39</v>
      </c>
      <c r="AG4" s="9" t="s">
        <v>70</v>
      </c>
      <c r="AH4" s="7" t="s">
        <v>37</v>
      </c>
      <c r="AI4" s="7" t="s">
        <v>0</v>
      </c>
      <c r="AJ4" s="7" t="s">
        <v>38</v>
      </c>
      <c r="AK4" s="88" t="s">
        <v>39</v>
      </c>
      <c r="AL4" s="9" t="s">
        <v>66</v>
      </c>
      <c r="AM4" s="7" t="s">
        <v>37</v>
      </c>
      <c r="AN4" s="7" t="s">
        <v>0</v>
      </c>
      <c r="AO4" s="7" t="s">
        <v>38</v>
      </c>
      <c r="AP4" s="88" t="s">
        <v>39</v>
      </c>
      <c r="AQ4" s="9" t="s">
        <v>66</v>
      </c>
      <c r="AR4" s="7" t="s">
        <v>37</v>
      </c>
      <c r="AS4" s="7" t="s">
        <v>0</v>
      </c>
      <c r="AT4" s="7" t="s">
        <v>38</v>
      </c>
      <c r="AU4" s="8" t="s">
        <v>39</v>
      </c>
      <c r="AV4" s="9" t="s">
        <v>66</v>
      </c>
      <c r="AW4" s="7" t="s">
        <v>37</v>
      </c>
      <c r="AX4" s="7" t="s">
        <v>0</v>
      </c>
      <c r="AY4" s="7" t="s">
        <v>38</v>
      </c>
      <c r="AZ4" s="8" t="s">
        <v>39</v>
      </c>
      <c r="BA4" s="9" t="s">
        <v>65</v>
      </c>
      <c r="BB4" s="7" t="s">
        <v>37</v>
      </c>
      <c r="BC4" s="7" t="s">
        <v>0</v>
      </c>
      <c r="BD4" s="7" t="s">
        <v>38</v>
      </c>
      <c r="BE4" s="8" t="s">
        <v>39</v>
      </c>
      <c r="BF4" s="10" t="s">
        <v>67</v>
      </c>
      <c r="BG4" s="7" t="s">
        <v>37</v>
      </c>
      <c r="BH4" s="7" t="s">
        <v>0</v>
      </c>
      <c r="BI4" s="7" t="s">
        <v>38</v>
      </c>
      <c r="BJ4" s="7" t="s">
        <v>39</v>
      </c>
      <c r="BK4" s="11" t="s">
        <v>67</v>
      </c>
      <c r="BL4" s="12" t="s">
        <v>37</v>
      </c>
      <c r="BM4" s="12" t="s">
        <v>0</v>
      </c>
      <c r="BN4" s="12" t="s">
        <v>38</v>
      </c>
      <c r="BO4" s="13" t="s">
        <v>39</v>
      </c>
      <c r="BP4" s="14" t="s">
        <v>67</v>
      </c>
      <c r="BQ4" s="15" t="s">
        <v>37</v>
      </c>
      <c r="BR4" s="15" t="s">
        <v>0</v>
      </c>
      <c r="BS4" s="15" t="s">
        <v>38</v>
      </c>
      <c r="BT4" s="16" t="s">
        <v>39</v>
      </c>
      <c r="BU4" s="14" t="s">
        <v>67</v>
      </c>
      <c r="BV4" s="15" t="s">
        <v>37</v>
      </c>
      <c r="BW4" s="15" t="s">
        <v>0</v>
      </c>
      <c r="BX4" s="15" t="s">
        <v>38</v>
      </c>
      <c r="BY4" s="88" t="s">
        <v>39</v>
      </c>
    </row>
    <row r="5" spans="1:77" s="17" customFormat="1" ht="18" customHeight="1">
      <c r="A5" s="363" t="s">
        <v>1</v>
      </c>
      <c r="B5" s="364"/>
      <c r="C5" s="365"/>
      <c r="D5" s="366"/>
      <c r="E5" s="367"/>
      <c r="F5" s="366"/>
      <c r="G5" s="368"/>
      <c r="H5" s="369"/>
      <c r="I5" s="366"/>
      <c r="J5" s="370"/>
      <c r="K5" s="366"/>
      <c r="L5" s="368"/>
      <c r="M5" s="372"/>
      <c r="N5" s="373"/>
      <c r="O5" s="367"/>
      <c r="P5" s="373"/>
      <c r="Q5" s="368"/>
      <c r="R5" s="374"/>
      <c r="S5" s="375"/>
      <c r="T5" s="376"/>
      <c r="U5" s="375"/>
      <c r="V5" s="377"/>
      <c r="W5" s="378"/>
      <c r="X5" s="375"/>
      <c r="Y5" s="376"/>
      <c r="Z5" s="375"/>
      <c r="AA5" s="379"/>
      <c r="AB5" s="380"/>
      <c r="AC5" s="375"/>
      <c r="AD5" s="376"/>
      <c r="AE5" s="375"/>
      <c r="AF5" s="379"/>
      <c r="AG5" s="380"/>
      <c r="AH5" s="375"/>
      <c r="AI5" s="376"/>
      <c r="AJ5" s="375"/>
      <c r="AK5" s="377"/>
      <c r="AL5" s="381"/>
      <c r="AM5" s="382"/>
      <c r="AN5" s="383"/>
      <c r="AO5" s="382"/>
      <c r="AP5" s="384"/>
      <c r="AQ5" s="385"/>
      <c r="AR5" s="386"/>
      <c r="AS5" s="386"/>
      <c r="AT5" s="386"/>
      <c r="AU5" s="387"/>
      <c r="AV5" s="388"/>
      <c r="AW5" s="386"/>
      <c r="AX5" s="386"/>
      <c r="AY5" s="386"/>
      <c r="AZ5" s="387"/>
      <c r="BA5" s="389"/>
      <c r="BB5" s="382"/>
      <c r="BC5" s="383"/>
      <c r="BD5" s="382"/>
      <c r="BE5" s="390"/>
      <c r="BF5" s="391"/>
      <c r="BG5" s="386"/>
      <c r="BH5" s="386"/>
      <c r="BI5" s="386"/>
      <c r="BJ5" s="387"/>
      <c r="BK5" s="392"/>
      <c r="BL5" s="393"/>
      <c r="BM5" s="393"/>
      <c r="BN5" s="393"/>
      <c r="BO5" s="394"/>
      <c r="BP5" s="395"/>
      <c r="BQ5" s="396"/>
      <c r="BR5" s="396"/>
      <c r="BS5" s="396"/>
      <c r="BT5" s="397"/>
      <c r="BU5" s="398"/>
      <c r="BV5" s="399"/>
      <c r="BW5" s="399"/>
      <c r="BX5" s="399"/>
      <c r="BY5" s="400"/>
    </row>
    <row r="6" spans="1:77" s="17" customFormat="1" ht="15.75" customHeight="1">
      <c r="A6" s="401" t="s">
        <v>17</v>
      </c>
      <c r="B6" s="402">
        <v>304</v>
      </c>
      <c r="C6" s="403">
        <f>SUM(H6+M6+R6+W6+AB6+AG6+AL6+AQ6+AV6+BA6+BF6+BK6+BP6+BU6)</f>
        <v>6691</v>
      </c>
      <c r="D6" s="404">
        <f>I6+N6+S6+X6+AC6+AH6+AM6+AR6+AW6+BB6+BG6+BL6+BQ6+BV6</f>
        <v>5339</v>
      </c>
      <c r="E6" s="405">
        <f>D6/C6*100</f>
        <v>79.79375280227171</v>
      </c>
      <c r="F6" s="404">
        <f>K6+P6+U6+Z6+AE6+AJ6+AO6+AT6+AY6+BD6+BI6+BN6+BS6+BX6</f>
        <v>9961</v>
      </c>
      <c r="G6" s="406">
        <f>F6/D6*10</f>
        <v>18.65705188237498</v>
      </c>
      <c r="H6" s="407">
        <v>2439</v>
      </c>
      <c r="I6" s="408">
        <v>2439</v>
      </c>
      <c r="J6" s="409">
        <f>I6/H6*100</f>
        <v>100</v>
      </c>
      <c r="K6" s="410">
        <v>4880</v>
      </c>
      <c r="L6" s="411">
        <f>K6/I6*10</f>
        <v>20.00820008200082</v>
      </c>
      <c r="M6" s="412">
        <v>255</v>
      </c>
      <c r="N6" s="413">
        <v>255</v>
      </c>
      <c r="O6" s="409">
        <f aca="true" t="shared" si="0" ref="O6:O17">N6/M6*100</f>
        <v>100</v>
      </c>
      <c r="P6" s="413">
        <v>528</v>
      </c>
      <c r="Q6" s="406">
        <f aca="true" t="shared" si="1" ref="Q6:Q17">P6/N6*10</f>
        <v>20.705882352941178</v>
      </c>
      <c r="R6" s="414"/>
      <c r="S6" s="415"/>
      <c r="T6" s="416"/>
      <c r="U6" s="415"/>
      <c r="V6" s="417"/>
      <c r="W6" s="418">
        <v>230</v>
      </c>
      <c r="X6" s="419">
        <v>230</v>
      </c>
      <c r="Y6" s="409">
        <f>X6/W6*100</f>
        <v>100</v>
      </c>
      <c r="Z6" s="410">
        <v>294</v>
      </c>
      <c r="AA6" s="406">
        <f>Z6/X6*10</f>
        <v>12.782608695652174</v>
      </c>
      <c r="AB6" s="420">
        <v>549</v>
      </c>
      <c r="AC6" s="421">
        <v>519</v>
      </c>
      <c r="AD6" s="422">
        <f>AC6/AB6*100</f>
        <v>94.53551912568307</v>
      </c>
      <c r="AE6" s="421">
        <v>1004</v>
      </c>
      <c r="AF6" s="423">
        <f>AE6/AC6*10</f>
        <v>19.344894026974952</v>
      </c>
      <c r="AG6" s="420">
        <v>160</v>
      </c>
      <c r="AH6" s="424">
        <v>100</v>
      </c>
      <c r="AI6" s="425">
        <f>AH6/AG6*100</f>
        <v>62.5</v>
      </c>
      <c r="AJ6" s="424">
        <v>190</v>
      </c>
      <c r="AK6" s="426">
        <f>AJ6/AH6*10</f>
        <v>19</v>
      </c>
      <c r="AL6" s="420">
        <v>2548</v>
      </c>
      <c r="AM6" s="421">
        <v>1796</v>
      </c>
      <c r="AN6" s="427">
        <f aca="true" t="shared" si="2" ref="AN6:AN15">AM6/AL6*100</f>
        <v>70.48665620094191</v>
      </c>
      <c r="AO6" s="421">
        <v>3065</v>
      </c>
      <c r="AP6" s="428">
        <f aca="true" t="shared" si="3" ref="AP6:AP15">AO6/AM6*10</f>
        <v>17.065701559020045</v>
      </c>
      <c r="AQ6" s="429">
        <v>90</v>
      </c>
      <c r="AR6" s="430"/>
      <c r="AS6" s="430"/>
      <c r="AT6" s="430"/>
      <c r="AU6" s="431"/>
      <c r="AV6" s="432">
        <v>120</v>
      </c>
      <c r="AW6" s="430"/>
      <c r="AX6" s="430"/>
      <c r="AY6" s="430"/>
      <c r="AZ6" s="431"/>
      <c r="BA6" s="433">
        <v>250</v>
      </c>
      <c r="BB6" s="434"/>
      <c r="BC6" s="435"/>
      <c r="BD6" s="434"/>
      <c r="BE6" s="436"/>
      <c r="BF6" s="437">
        <v>50</v>
      </c>
      <c r="BG6" s="438"/>
      <c r="BH6" s="438"/>
      <c r="BI6" s="438"/>
      <c r="BJ6" s="431"/>
      <c r="BK6" s="432"/>
      <c r="BL6" s="430"/>
      <c r="BM6" s="430"/>
      <c r="BN6" s="430"/>
      <c r="BO6" s="431"/>
      <c r="BP6" s="439"/>
      <c r="BQ6" s="438"/>
      <c r="BR6" s="438"/>
      <c r="BS6" s="438"/>
      <c r="BT6" s="440"/>
      <c r="BU6" s="441"/>
      <c r="BV6" s="442"/>
      <c r="BW6" s="442"/>
      <c r="BX6" s="442"/>
      <c r="BY6" s="443"/>
    </row>
    <row r="7" spans="1:77" s="17" customFormat="1" ht="15.75" customHeight="1">
      <c r="A7" s="401" t="s">
        <v>18</v>
      </c>
      <c r="B7" s="402">
        <v>998</v>
      </c>
      <c r="C7" s="403">
        <f aca="true" t="shared" si="4" ref="C7:C25">SUM(H7+M7+R7+W7+AB7+AG7+AL7+AQ7+AV7+BA7+BF7+BK7+BP7+BU7)</f>
        <v>21736</v>
      </c>
      <c r="D7" s="404">
        <f aca="true" t="shared" si="5" ref="D7:D25">I7+N7+S7+X7+AC7+AH7+AM7+AR7+AW7+BB7+BG7+BL7+BQ7+BV7</f>
        <v>13894</v>
      </c>
      <c r="E7" s="405">
        <f>D7/C7*100</f>
        <v>63.921604711078395</v>
      </c>
      <c r="F7" s="404">
        <f aca="true" t="shared" si="6" ref="F7:F24">K7+P7+U7+Z7+AE7+AJ7+AO7+AT7+AY7+BD7+BI7+BN7+BS7+BX7</f>
        <v>25665</v>
      </c>
      <c r="G7" s="406">
        <f>F7/D7*10</f>
        <v>18.47200230315244</v>
      </c>
      <c r="H7" s="407">
        <v>9463</v>
      </c>
      <c r="I7" s="408">
        <v>8991</v>
      </c>
      <c r="J7" s="409">
        <f>I7/H7*100</f>
        <v>95.0121525943147</v>
      </c>
      <c r="K7" s="410">
        <v>17439</v>
      </c>
      <c r="L7" s="411">
        <f>K7/I7*10</f>
        <v>19.39606272939606</v>
      </c>
      <c r="M7" s="412">
        <v>1469</v>
      </c>
      <c r="N7" s="413">
        <v>1469</v>
      </c>
      <c r="O7" s="409">
        <f t="shared" si="0"/>
        <v>100</v>
      </c>
      <c r="P7" s="413">
        <v>3253</v>
      </c>
      <c r="Q7" s="406">
        <f t="shared" si="1"/>
        <v>22.144315861130018</v>
      </c>
      <c r="R7" s="414"/>
      <c r="S7" s="415"/>
      <c r="T7" s="416"/>
      <c r="U7" s="415"/>
      <c r="V7" s="417"/>
      <c r="W7" s="418">
        <v>544</v>
      </c>
      <c r="X7" s="419">
        <v>544</v>
      </c>
      <c r="Y7" s="409">
        <f>X7/W7*100</f>
        <v>100</v>
      </c>
      <c r="Z7" s="410">
        <v>538</v>
      </c>
      <c r="AA7" s="406">
        <f>Z7/X7*10</f>
        <v>9.889705882352942</v>
      </c>
      <c r="AB7" s="420">
        <v>3125</v>
      </c>
      <c r="AC7" s="421"/>
      <c r="AD7" s="422"/>
      <c r="AE7" s="421"/>
      <c r="AF7" s="423"/>
      <c r="AG7" s="420">
        <v>4886</v>
      </c>
      <c r="AH7" s="424">
        <v>1613</v>
      </c>
      <c r="AI7" s="425">
        <f>AH7/AG7*100</f>
        <v>33.012689316414246</v>
      </c>
      <c r="AJ7" s="424">
        <v>2520</v>
      </c>
      <c r="AK7" s="426">
        <f>AJ7/AH7*10</f>
        <v>15.623062616243026</v>
      </c>
      <c r="AL7" s="420">
        <v>2022</v>
      </c>
      <c r="AM7" s="421">
        <v>1277</v>
      </c>
      <c r="AN7" s="427">
        <f t="shared" si="2"/>
        <v>63.15529179030662</v>
      </c>
      <c r="AO7" s="421">
        <v>1915</v>
      </c>
      <c r="AP7" s="428">
        <f t="shared" si="3"/>
        <v>14.99608457321848</v>
      </c>
      <c r="AQ7" s="429">
        <v>35</v>
      </c>
      <c r="AR7" s="430"/>
      <c r="AS7" s="430"/>
      <c r="AT7" s="430"/>
      <c r="AU7" s="431"/>
      <c r="AV7" s="432"/>
      <c r="AW7" s="430"/>
      <c r="AX7" s="430"/>
      <c r="AY7" s="430"/>
      <c r="AZ7" s="431"/>
      <c r="BA7" s="433">
        <v>28</v>
      </c>
      <c r="BB7" s="434"/>
      <c r="BC7" s="435"/>
      <c r="BD7" s="434"/>
      <c r="BE7" s="436"/>
      <c r="BF7" s="437">
        <v>45</v>
      </c>
      <c r="BG7" s="438"/>
      <c r="BH7" s="438"/>
      <c r="BI7" s="438"/>
      <c r="BJ7" s="431"/>
      <c r="BK7" s="432"/>
      <c r="BL7" s="430"/>
      <c r="BM7" s="430"/>
      <c r="BN7" s="430"/>
      <c r="BO7" s="431"/>
      <c r="BP7" s="439">
        <v>59</v>
      </c>
      <c r="BQ7" s="438"/>
      <c r="BR7" s="438"/>
      <c r="BS7" s="438"/>
      <c r="BT7" s="440"/>
      <c r="BU7" s="441">
        <v>60</v>
      </c>
      <c r="BV7" s="442"/>
      <c r="BW7" s="442"/>
      <c r="BX7" s="442"/>
      <c r="BY7" s="443"/>
    </row>
    <row r="8" spans="1:77" s="17" customFormat="1" ht="15.75" customHeight="1">
      <c r="A8" s="401" t="s">
        <v>2</v>
      </c>
      <c r="B8" s="402">
        <v>500</v>
      </c>
      <c r="C8" s="403">
        <f t="shared" si="4"/>
        <v>5957</v>
      </c>
      <c r="D8" s="404">
        <f>I8+N8+S8+X8+AC8+AH8+AM8+AR8+AW8+BB8+BG8+BL8+BQ8+BV8</f>
        <v>3760</v>
      </c>
      <c r="E8" s="405">
        <f>D8/C8*100</f>
        <v>63.119019640758765</v>
      </c>
      <c r="F8" s="404">
        <f t="shared" si="6"/>
        <v>5011</v>
      </c>
      <c r="G8" s="406">
        <f>F8/D8*10</f>
        <v>13.327127659574467</v>
      </c>
      <c r="H8" s="407">
        <v>1710</v>
      </c>
      <c r="I8" s="408">
        <v>1710</v>
      </c>
      <c r="J8" s="409">
        <f>I8/H8*100</f>
        <v>100</v>
      </c>
      <c r="K8" s="410">
        <v>2366</v>
      </c>
      <c r="L8" s="411">
        <f>K8/I8*10</f>
        <v>13.83625730994152</v>
      </c>
      <c r="M8" s="412">
        <v>420</v>
      </c>
      <c r="N8" s="413">
        <v>420</v>
      </c>
      <c r="O8" s="409">
        <f t="shared" si="0"/>
        <v>100</v>
      </c>
      <c r="P8" s="413">
        <v>630</v>
      </c>
      <c r="Q8" s="406">
        <f t="shared" si="1"/>
        <v>15</v>
      </c>
      <c r="R8" s="414">
        <v>80</v>
      </c>
      <c r="S8" s="415">
        <v>80</v>
      </c>
      <c r="T8" s="416">
        <f>S8/R8*10</f>
        <v>10</v>
      </c>
      <c r="U8" s="415">
        <v>80</v>
      </c>
      <c r="V8" s="417">
        <f>U8/S8*10</f>
        <v>10</v>
      </c>
      <c r="W8" s="418"/>
      <c r="X8" s="419"/>
      <c r="Y8" s="409"/>
      <c r="Z8" s="410"/>
      <c r="AA8" s="406"/>
      <c r="AB8" s="420">
        <v>777</v>
      </c>
      <c r="AC8" s="421">
        <v>230</v>
      </c>
      <c r="AD8" s="422">
        <f>AC8/AB8*100</f>
        <v>29.601029601029598</v>
      </c>
      <c r="AE8" s="421">
        <v>299</v>
      </c>
      <c r="AF8" s="423">
        <f>AE8/AC8*10</f>
        <v>13</v>
      </c>
      <c r="AG8" s="420">
        <v>787</v>
      </c>
      <c r="AH8" s="424">
        <v>400</v>
      </c>
      <c r="AI8" s="425">
        <f>AH8/AG8*100</f>
        <v>50.82592121982211</v>
      </c>
      <c r="AJ8" s="424">
        <v>560</v>
      </c>
      <c r="AK8" s="426">
        <f>AJ8/AH8*10</f>
        <v>14</v>
      </c>
      <c r="AL8" s="420">
        <v>1000</v>
      </c>
      <c r="AM8" s="421">
        <v>880</v>
      </c>
      <c r="AN8" s="427">
        <f t="shared" si="2"/>
        <v>88</v>
      </c>
      <c r="AO8" s="421">
        <v>1056</v>
      </c>
      <c r="AP8" s="428">
        <f t="shared" si="3"/>
        <v>12</v>
      </c>
      <c r="AQ8" s="429"/>
      <c r="AR8" s="430"/>
      <c r="AS8" s="430"/>
      <c r="AT8" s="430"/>
      <c r="AU8" s="431"/>
      <c r="AV8" s="432"/>
      <c r="AW8" s="430"/>
      <c r="AX8" s="430"/>
      <c r="AY8" s="430"/>
      <c r="AZ8" s="431"/>
      <c r="BA8" s="433">
        <v>483</v>
      </c>
      <c r="BB8" s="434"/>
      <c r="BC8" s="435"/>
      <c r="BD8" s="434"/>
      <c r="BE8" s="436"/>
      <c r="BF8" s="437"/>
      <c r="BG8" s="438"/>
      <c r="BH8" s="438"/>
      <c r="BI8" s="438"/>
      <c r="BJ8" s="431"/>
      <c r="BK8" s="432"/>
      <c r="BL8" s="430"/>
      <c r="BM8" s="430"/>
      <c r="BN8" s="430"/>
      <c r="BO8" s="431"/>
      <c r="BP8" s="439"/>
      <c r="BQ8" s="438"/>
      <c r="BR8" s="438"/>
      <c r="BS8" s="438"/>
      <c r="BT8" s="440"/>
      <c r="BU8" s="441">
        <v>700</v>
      </c>
      <c r="BV8" s="442">
        <v>40</v>
      </c>
      <c r="BW8" s="427">
        <f>BV8/BU8*100</f>
        <v>5.714285714285714</v>
      </c>
      <c r="BX8" s="442">
        <v>20</v>
      </c>
      <c r="BY8" s="428">
        <f>BX8/BV8*10</f>
        <v>5</v>
      </c>
    </row>
    <row r="9" spans="1:77" s="17" customFormat="1" ht="15.75" customHeight="1">
      <c r="A9" s="401" t="s">
        <v>3</v>
      </c>
      <c r="B9" s="402">
        <v>834</v>
      </c>
      <c r="C9" s="403">
        <f t="shared" si="4"/>
        <v>20924</v>
      </c>
      <c r="D9" s="404">
        <f t="shared" si="5"/>
        <v>14299</v>
      </c>
      <c r="E9" s="405">
        <f aca="true" t="shared" si="7" ref="E9:E18">D9/C9*100</f>
        <v>68.33779392085644</v>
      </c>
      <c r="F9" s="404">
        <f t="shared" si="6"/>
        <v>32891</v>
      </c>
      <c r="G9" s="406">
        <f aca="true" t="shared" si="8" ref="G9:G18">F9/D9*10</f>
        <v>23.002307853696063</v>
      </c>
      <c r="H9" s="407">
        <v>11217</v>
      </c>
      <c r="I9" s="408">
        <v>11217</v>
      </c>
      <c r="J9" s="409">
        <f aca="true" t="shared" si="9" ref="J9:J18">I9/H9*100</f>
        <v>100</v>
      </c>
      <c r="K9" s="410">
        <v>27023</v>
      </c>
      <c r="L9" s="411">
        <f>K9/I9*10</f>
        <v>24.091111705447087</v>
      </c>
      <c r="M9" s="412">
        <v>929</v>
      </c>
      <c r="N9" s="413">
        <v>929</v>
      </c>
      <c r="O9" s="409">
        <f t="shared" si="0"/>
        <v>100</v>
      </c>
      <c r="P9" s="413">
        <v>1962</v>
      </c>
      <c r="Q9" s="406">
        <f t="shared" si="1"/>
        <v>21.1194833153929</v>
      </c>
      <c r="R9" s="414"/>
      <c r="S9" s="415"/>
      <c r="T9" s="416"/>
      <c r="U9" s="415"/>
      <c r="V9" s="417"/>
      <c r="W9" s="418">
        <v>770</v>
      </c>
      <c r="X9" s="419">
        <v>720</v>
      </c>
      <c r="Y9" s="409">
        <f>X9/W9*100</f>
        <v>93.5064935064935</v>
      </c>
      <c r="Z9" s="410">
        <v>574</v>
      </c>
      <c r="AA9" s="406">
        <f>Z9/X9*10</f>
        <v>7.972222222222223</v>
      </c>
      <c r="AB9" s="420">
        <v>3796</v>
      </c>
      <c r="AC9" s="421"/>
      <c r="AD9" s="422"/>
      <c r="AE9" s="421"/>
      <c r="AF9" s="423"/>
      <c r="AG9" s="420">
        <v>2941</v>
      </c>
      <c r="AH9" s="424">
        <v>1083</v>
      </c>
      <c r="AI9" s="425">
        <f aca="true" t="shared" si="10" ref="AI9:AI15">AH9/AG9*100</f>
        <v>36.82420945256715</v>
      </c>
      <c r="AJ9" s="424">
        <v>2600</v>
      </c>
      <c r="AK9" s="426">
        <f aca="true" t="shared" si="11" ref="AK9:AK15">AJ9/AH9*10</f>
        <v>24.007386888273317</v>
      </c>
      <c r="AL9" s="420">
        <v>1088</v>
      </c>
      <c r="AM9" s="421">
        <v>350</v>
      </c>
      <c r="AN9" s="427">
        <f t="shared" si="2"/>
        <v>32.169117647058826</v>
      </c>
      <c r="AO9" s="421">
        <v>732</v>
      </c>
      <c r="AP9" s="428">
        <f t="shared" si="3"/>
        <v>20.914285714285718</v>
      </c>
      <c r="AQ9" s="429">
        <v>35</v>
      </c>
      <c r="AR9" s="430"/>
      <c r="AS9" s="430"/>
      <c r="AT9" s="430"/>
      <c r="AU9" s="431"/>
      <c r="AV9" s="432">
        <v>30</v>
      </c>
      <c r="AW9" s="430"/>
      <c r="AX9" s="430"/>
      <c r="AY9" s="430"/>
      <c r="AZ9" s="431"/>
      <c r="BA9" s="433"/>
      <c r="BB9" s="434"/>
      <c r="BC9" s="435"/>
      <c r="BD9" s="434"/>
      <c r="BE9" s="436"/>
      <c r="BF9" s="437"/>
      <c r="BG9" s="438"/>
      <c r="BH9" s="438"/>
      <c r="BI9" s="438"/>
      <c r="BJ9" s="431"/>
      <c r="BK9" s="432">
        <v>98</v>
      </c>
      <c r="BL9" s="430"/>
      <c r="BM9" s="430"/>
      <c r="BN9" s="430"/>
      <c r="BO9" s="431"/>
      <c r="BP9" s="439"/>
      <c r="BQ9" s="438"/>
      <c r="BR9" s="438"/>
      <c r="BS9" s="438"/>
      <c r="BT9" s="440"/>
      <c r="BU9" s="441">
        <v>20</v>
      </c>
      <c r="BV9" s="442"/>
      <c r="BW9" s="442"/>
      <c r="BX9" s="442"/>
      <c r="BY9" s="443"/>
    </row>
    <row r="10" spans="1:77" s="17" customFormat="1" ht="15" customHeight="1">
      <c r="A10" s="401" t="s">
        <v>19</v>
      </c>
      <c r="B10" s="402">
        <v>1097</v>
      </c>
      <c r="C10" s="403">
        <f t="shared" si="4"/>
        <v>29991</v>
      </c>
      <c r="D10" s="404">
        <f t="shared" si="5"/>
        <v>19533</v>
      </c>
      <c r="E10" s="405">
        <f t="shared" si="7"/>
        <v>65.1295388616585</v>
      </c>
      <c r="F10" s="404">
        <f t="shared" si="6"/>
        <v>47271</v>
      </c>
      <c r="G10" s="406">
        <f t="shared" si="8"/>
        <v>24.20058362770696</v>
      </c>
      <c r="H10" s="407">
        <v>14593</v>
      </c>
      <c r="I10" s="408">
        <v>14298</v>
      </c>
      <c r="J10" s="409">
        <f t="shared" si="9"/>
        <v>97.97848283423559</v>
      </c>
      <c r="K10" s="410">
        <v>38835</v>
      </c>
      <c r="L10" s="411">
        <f aca="true" t="shared" si="12" ref="L10:L18">K10/I10*10</f>
        <v>27.161141418380193</v>
      </c>
      <c r="M10" s="412">
        <v>962</v>
      </c>
      <c r="N10" s="413">
        <v>830</v>
      </c>
      <c r="O10" s="409">
        <f t="shared" si="0"/>
        <v>86.27858627858627</v>
      </c>
      <c r="P10" s="413">
        <v>2466</v>
      </c>
      <c r="Q10" s="406">
        <f t="shared" si="1"/>
        <v>29.710843373493976</v>
      </c>
      <c r="R10" s="414"/>
      <c r="S10" s="415"/>
      <c r="T10" s="416"/>
      <c r="U10" s="415"/>
      <c r="V10" s="417"/>
      <c r="W10" s="418">
        <v>588</v>
      </c>
      <c r="X10" s="419">
        <v>438</v>
      </c>
      <c r="Y10" s="409">
        <f>X10/W10*100</f>
        <v>74.48979591836735</v>
      </c>
      <c r="Z10" s="410">
        <v>490</v>
      </c>
      <c r="AA10" s="406">
        <f>Z10/X10*10</f>
        <v>11.187214611872147</v>
      </c>
      <c r="AB10" s="420">
        <v>5482</v>
      </c>
      <c r="AC10" s="421">
        <v>1983</v>
      </c>
      <c r="AD10" s="422">
        <f aca="true" t="shared" si="13" ref="AD10:AD15">AC10/AB10*100</f>
        <v>36.1729295877417</v>
      </c>
      <c r="AE10" s="421">
        <v>3132</v>
      </c>
      <c r="AF10" s="423">
        <f aca="true" t="shared" si="14" ref="AF10:AF15">AE10/AC10*10</f>
        <v>15.79425113464448</v>
      </c>
      <c r="AG10" s="420">
        <v>3813</v>
      </c>
      <c r="AH10" s="424">
        <v>621</v>
      </c>
      <c r="AI10" s="425">
        <f t="shared" si="10"/>
        <v>16.28638867033832</v>
      </c>
      <c r="AJ10" s="424">
        <v>726</v>
      </c>
      <c r="AK10" s="426">
        <f t="shared" si="11"/>
        <v>11.690821256038648</v>
      </c>
      <c r="AL10" s="420">
        <v>3651</v>
      </c>
      <c r="AM10" s="421">
        <v>1363</v>
      </c>
      <c r="AN10" s="427">
        <f t="shared" si="2"/>
        <v>37.332237743084086</v>
      </c>
      <c r="AO10" s="421">
        <v>1622</v>
      </c>
      <c r="AP10" s="428">
        <f t="shared" si="3"/>
        <v>11.9002201027146</v>
      </c>
      <c r="AQ10" s="429">
        <v>137</v>
      </c>
      <c r="AR10" s="430"/>
      <c r="AS10" s="430"/>
      <c r="AT10" s="430"/>
      <c r="AU10" s="431"/>
      <c r="AV10" s="432">
        <v>174</v>
      </c>
      <c r="AW10" s="430"/>
      <c r="AX10" s="430"/>
      <c r="AY10" s="430"/>
      <c r="AZ10" s="431"/>
      <c r="BA10" s="433">
        <v>555</v>
      </c>
      <c r="BB10" s="434"/>
      <c r="BC10" s="435"/>
      <c r="BD10" s="434"/>
      <c r="BE10" s="436"/>
      <c r="BF10" s="437"/>
      <c r="BG10" s="438"/>
      <c r="BH10" s="438"/>
      <c r="BI10" s="438"/>
      <c r="BJ10" s="431"/>
      <c r="BK10" s="432">
        <v>36</v>
      </c>
      <c r="BL10" s="430"/>
      <c r="BM10" s="430"/>
      <c r="BN10" s="430"/>
      <c r="BO10" s="431"/>
      <c r="BP10" s="439"/>
      <c r="BQ10" s="438"/>
      <c r="BR10" s="438"/>
      <c r="BS10" s="438"/>
      <c r="BT10" s="440"/>
      <c r="BU10" s="441"/>
      <c r="BV10" s="442"/>
      <c r="BW10" s="442"/>
      <c r="BX10" s="442"/>
      <c r="BY10" s="443"/>
    </row>
    <row r="11" spans="1:77" s="17" customFormat="1" ht="15.75" customHeight="1">
      <c r="A11" s="401" t="s">
        <v>4</v>
      </c>
      <c r="B11" s="402">
        <v>1720</v>
      </c>
      <c r="C11" s="403">
        <f t="shared" si="4"/>
        <v>57460</v>
      </c>
      <c r="D11" s="404">
        <f t="shared" si="5"/>
        <v>28555</v>
      </c>
      <c r="E11" s="405">
        <f t="shared" si="7"/>
        <v>49.695440306300036</v>
      </c>
      <c r="F11" s="404">
        <f t="shared" si="6"/>
        <v>61681</v>
      </c>
      <c r="G11" s="406">
        <f t="shared" si="8"/>
        <v>21.600770443004727</v>
      </c>
      <c r="H11" s="407">
        <v>24191</v>
      </c>
      <c r="I11" s="408">
        <v>23575</v>
      </c>
      <c r="J11" s="409">
        <f t="shared" si="9"/>
        <v>97.45359844570295</v>
      </c>
      <c r="K11" s="410">
        <v>53515</v>
      </c>
      <c r="L11" s="411">
        <f t="shared" si="12"/>
        <v>22.699893955461295</v>
      </c>
      <c r="M11" s="412">
        <v>1092</v>
      </c>
      <c r="N11" s="413">
        <v>375</v>
      </c>
      <c r="O11" s="409">
        <f t="shared" si="0"/>
        <v>34.34065934065934</v>
      </c>
      <c r="P11" s="413">
        <v>667</v>
      </c>
      <c r="Q11" s="406">
        <f t="shared" si="1"/>
        <v>17.786666666666665</v>
      </c>
      <c r="R11" s="414"/>
      <c r="S11" s="415"/>
      <c r="T11" s="416"/>
      <c r="U11" s="415"/>
      <c r="V11" s="417"/>
      <c r="W11" s="418">
        <v>1871</v>
      </c>
      <c r="X11" s="419">
        <v>998</v>
      </c>
      <c r="Y11" s="409">
        <f>X11/W11*100</f>
        <v>53.340459647247464</v>
      </c>
      <c r="Z11" s="410">
        <v>961</v>
      </c>
      <c r="AA11" s="406">
        <f>Z11/X11*10</f>
        <v>9.629258517034069</v>
      </c>
      <c r="AB11" s="420">
        <v>16556</v>
      </c>
      <c r="AC11" s="421">
        <v>595</v>
      </c>
      <c r="AD11" s="422">
        <f t="shared" si="13"/>
        <v>3.5938632519932354</v>
      </c>
      <c r="AE11" s="421">
        <v>655</v>
      </c>
      <c r="AF11" s="423">
        <f t="shared" si="14"/>
        <v>11.008403361344538</v>
      </c>
      <c r="AG11" s="420">
        <v>11732</v>
      </c>
      <c r="AH11" s="424">
        <v>2922</v>
      </c>
      <c r="AI11" s="425">
        <f t="shared" si="10"/>
        <v>24.906239345380158</v>
      </c>
      <c r="AJ11" s="424">
        <v>5793</v>
      </c>
      <c r="AK11" s="426">
        <f t="shared" si="11"/>
        <v>19.82546201232033</v>
      </c>
      <c r="AL11" s="420">
        <v>1141</v>
      </c>
      <c r="AM11" s="421">
        <v>90</v>
      </c>
      <c r="AN11" s="427">
        <f t="shared" si="2"/>
        <v>7.887817703768624</v>
      </c>
      <c r="AO11" s="421">
        <v>90</v>
      </c>
      <c r="AP11" s="428">
        <f t="shared" si="3"/>
        <v>10</v>
      </c>
      <c r="AQ11" s="429">
        <v>141</v>
      </c>
      <c r="AR11" s="430"/>
      <c r="AS11" s="430"/>
      <c r="AT11" s="430"/>
      <c r="AU11" s="431"/>
      <c r="AV11" s="432">
        <v>0</v>
      </c>
      <c r="AW11" s="430"/>
      <c r="AX11" s="430"/>
      <c r="AY11" s="430"/>
      <c r="AZ11" s="431"/>
      <c r="BA11" s="433">
        <v>710</v>
      </c>
      <c r="BB11" s="434"/>
      <c r="BC11" s="435"/>
      <c r="BD11" s="434"/>
      <c r="BE11" s="436"/>
      <c r="BF11" s="437">
        <v>10</v>
      </c>
      <c r="BG11" s="438"/>
      <c r="BH11" s="438"/>
      <c r="BI11" s="438"/>
      <c r="BJ11" s="431"/>
      <c r="BK11" s="432"/>
      <c r="BL11" s="430"/>
      <c r="BM11" s="430"/>
      <c r="BN11" s="430"/>
      <c r="BO11" s="431"/>
      <c r="BP11" s="439">
        <v>16</v>
      </c>
      <c r="BQ11" s="438"/>
      <c r="BR11" s="438"/>
      <c r="BS11" s="438"/>
      <c r="BT11" s="440"/>
      <c r="BU11" s="441"/>
      <c r="BV11" s="442"/>
      <c r="BW11" s="442"/>
      <c r="BX11" s="442"/>
      <c r="BY11" s="443"/>
    </row>
    <row r="12" spans="1:77" s="17" customFormat="1" ht="15" customHeight="1">
      <c r="A12" s="401" t="s">
        <v>5</v>
      </c>
      <c r="B12" s="402">
        <v>2802</v>
      </c>
      <c r="C12" s="403">
        <f t="shared" si="4"/>
        <v>79621</v>
      </c>
      <c r="D12" s="404">
        <f t="shared" si="5"/>
        <v>47605</v>
      </c>
      <c r="E12" s="405">
        <f t="shared" si="7"/>
        <v>59.78950276936988</v>
      </c>
      <c r="F12" s="404">
        <f t="shared" si="6"/>
        <v>140124</v>
      </c>
      <c r="G12" s="406">
        <f t="shared" si="8"/>
        <v>29.434723243356792</v>
      </c>
      <c r="H12" s="407">
        <v>36255</v>
      </c>
      <c r="I12" s="408">
        <v>32693</v>
      </c>
      <c r="J12" s="409">
        <f t="shared" si="9"/>
        <v>90.17514825541305</v>
      </c>
      <c r="K12" s="410">
        <v>101857</v>
      </c>
      <c r="L12" s="411">
        <f t="shared" si="12"/>
        <v>31.1555990579023</v>
      </c>
      <c r="M12" s="412">
        <v>6222</v>
      </c>
      <c r="N12" s="413">
        <v>4910</v>
      </c>
      <c r="O12" s="409">
        <f t="shared" si="0"/>
        <v>78.91353262616522</v>
      </c>
      <c r="P12" s="413">
        <v>13407</v>
      </c>
      <c r="Q12" s="406">
        <f t="shared" si="1"/>
        <v>27.30549898167006</v>
      </c>
      <c r="R12" s="414"/>
      <c r="S12" s="415"/>
      <c r="T12" s="416"/>
      <c r="U12" s="415"/>
      <c r="V12" s="417"/>
      <c r="W12" s="418">
        <v>2141</v>
      </c>
      <c r="X12" s="419">
        <v>1728</v>
      </c>
      <c r="Y12" s="409">
        <f>X12/W12*100</f>
        <v>80.70994862213918</v>
      </c>
      <c r="Z12" s="410">
        <v>3964</v>
      </c>
      <c r="AA12" s="406">
        <f>Z12/X12*10</f>
        <v>22.939814814814813</v>
      </c>
      <c r="AB12" s="420">
        <v>12120</v>
      </c>
      <c r="AC12" s="421">
        <v>74</v>
      </c>
      <c r="AD12" s="422">
        <f t="shared" si="13"/>
        <v>0.6105610561056105</v>
      </c>
      <c r="AE12" s="421">
        <v>160</v>
      </c>
      <c r="AF12" s="423">
        <f t="shared" si="14"/>
        <v>21.62162162162162</v>
      </c>
      <c r="AG12" s="420">
        <v>18130</v>
      </c>
      <c r="AH12" s="424">
        <v>8074</v>
      </c>
      <c r="AI12" s="425">
        <f t="shared" si="10"/>
        <v>44.53392167677882</v>
      </c>
      <c r="AJ12" s="424">
        <v>20547</v>
      </c>
      <c r="AK12" s="426">
        <f t="shared" si="11"/>
        <v>25.448352737181075</v>
      </c>
      <c r="AL12" s="420">
        <v>4291</v>
      </c>
      <c r="AM12" s="421">
        <v>126</v>
      </c>
      <c r="AN12" s="427">
        <f t="shared" si="2"/>
        <v>2.936378466557912</v>
      </c>
      <c r="AO12" s="421">
        <v>189</v>
      </c>
      <c r="AP12" s="428">
        <f t="shared" si="3"/>
        <v>15</v>
      </c>
      <c r="AQ12" s="429">
        <v>140</v>
      </c>
      <c r="AR12" s="430"/>
      <c r="AS12" s="430"/>
      <c r="AT12" s="430"/>
      <c r="AU12" s="431"/>
      <c r="AV12" s="432">
        <v>32</v>
      </c>
      <c r="AW12" s="430"/>
      <c r="AX12" s="430"/>
      <c r="AY12" s="430"/>
      <c r="AZ12" s="431"/>
      <c r="BA12" s="433">
        <v>290</v>
      </c>
      <c r="BB12" s="434"/>
      <c r="BC12" s="435"/>
      <c r="BD12" s="434"/>
      <c r="BE12" s="436"/>
      <c r="BF12" s="437"/>
      <c r="BG12" s="438"/>
      <c r="BH12" s="438"/>
      <c r="BI12" s="438"/>
      <c r="BJ12" s="431"/>
      <c r="BK12" s="432"/>
      <c r="BL12" s="430"/>
      <c r="BM12" s="430"/>
      <c r="BN12" s="430"/>
      <c r="BO12" s="431"/>
      <c r="BP12" s="439"/>
      <c r="BQ12" s="438"/>
      <c r="BR12" s="438"/>
      <c r="BS12" s="438"/>
      <c r="BT12" s="440"/>
      <c r="BU12" s="441"/>
      <c r="BV12" s="442"/>
      <c r="BW12" s="442"/>
      <c r="BX12" s="442"/>
      <c r="BY12" s="443"/>
    </row>
    <row r="13" spans="1:77" s="17" customFormat="1" ht="16.5" customHeight="1">
      <c r="A13" s="401" t="s">
        <v>6</v>
      </c>
      <c r="B13" s="402">
        <v>260</v>
      </c>
      <c r="C13" s="403">
        <f t="shared" si="4"/>
        <v>18101</v>
      </c>
      <c r="D13" s="404">
        <f t="shared" si="5"/>
        <v>12647</v>
      </c>
      <c r="E13" s="405">
        <f t="shared" si="7"/>
        <v>69.86906800729241</v>
      </c>
      <c r="F13" s="404">
        <f t="shared" si="6"/>
        <v>23441</v>
      </c>
      <c r="G13" s="406">
        <f t="shared" si="8"/>
        <v>18.534830394559975</v>
      </c>
      <c r="H13" s="407">
        <v>11243</v>
      </c>
      <c r="I13" s="408">
        <v>11243</v>
      </c>
      <c r="J13" s="409">
        <f t="shared" si="9"/>
        <v>100</v>
      </c>
      <c r="K13" s="410">
        <v>22071</v>
      </c>
      <c r="L13" s="411">
        <f t="shared" si="12"/>
        <v>19.63088143733879</v>
      </c>
      <c r="M13" s="412">
        <v>432</v>
      </c>
      <c r="N13" s="413">
        <v>432</v>
      </c>
      <c r="O13" s="409">
        <f t="shared" si="0"/>
        <v>100</v>
      </c>
      <c r="P13" s="413">
        <v>442</v>
      </c>
      <c r="Q13" s="406">
        <f t="shared" si="1"/>
        <v>10.231481481481481</v>
      </c>
      <c r="R13" s="414"/>
      <c r="S13" s="415"/>
      <c r="T13" s="416"/>
      <c r="U13" s="415"/>
      <c r="V13" s="417"/>
      <c r="W13" s="418">
        <v>404</v>
      </c>
      <c r="X13" s="419">
        <v>404</v>
      </c>
      <c r="Y13" s="409">
        <f>X13/W13*100</f>
        <v>100</v>
      </c>
      <c r="Z13" s="444">
        <v>343</v>
      </c>
      <c r="AA13" s="406">
        <f>Z13/X13*10</f>
        <v>8.49009900990099</v>
      </c>
      <c r="AB13" s="420">
        <v>3393</v>
      </c>
      <c r="AC13" s="415">
        <v>70</v>
      </c>
      <c r="AD13" s="422">
        <f t="shared" si="13"/>
        <v>2.06307102858827</v>
      </c>
      <c r="AE13" s="415">
        <v>45</v>
      </c>
      <c r="AF13" s="423">
        <f t="shared" si="14"/>
        <v>6.428571428571429</v>
      </c>
      <c r="AG13" s="420">
        <v>1236</v>
      </c>
      <c r="AH13" s="445">
        <v>283</v>
      </c>
      <c r="AI13" s="425">
        <f t="shared" si="10"/>
        <v>22.89644012944984</v>
      </c>
      <c r="AJ13" s="445">
        <v>330</v>
      </c>
      <c r="AK13" s="426">
        <f t="shared" si="11"/>
        <v>11.660777385159012</v>
      </c>
      <c r="AL13" s="420">
        <v>589</v>
      </c>
      <c r="AM13" s="415">
        <v>215</v>
      </c>
      <c r="AN13" s="427">
        <f t="shared" si="2"/>
        <v>36.502546689303905</v>
      </c>
      <c r="AO13" s="415">
        <v>210</v>
      </c>
      <c r="AP13" s="428">
        <f t="shared" si="3"/>
        <v>9.767441860465116</v>
      </c>
      <c r="AQ13" s="429">
        <v>115</v>
      </c>
      <c r="AR13" s="446"/>
      <c r="AS13" s="446"/>
      <c r="AT13" s="446"/>
      <c r="AU13" s="447"/>
      <c r="AV13" s="432">
        <v>150</v>
      </c>
      <c r="AW13" s="448"/>
      <c r="AX13" s="430"/>
      <c r="AY13" s="448"/>
      <c r="AZ13" s="431"/>
      <c r="BA13" s="433">
        <v>424</v>
      </c>
      <c r="BB13" s="434"/>
      <c r="BC13" s="435"/>
      <c r="BD13" s="434"/>
      <c r="BE13" s="436"/>
      <c r="BF13" s="437">
        <v>55</v>
      </c>
      <c r="BG13" s="446"/>
      <c r="BH13" s="438"/>
      <c r="BI13" s="446"/>
      <c r="BJ13" s="431"/>
      <c r="BK13" s="432">
        <v>60</v>
      </c>
      <c r="BL13" s="448"/>
      <c r="BM13" s="430"/>
      <c r="BN13" s="448"/>
      <c r="BO13" s="431"/>
      <c r="BP13" s="449"/>
      <c r="BQ13" s="446"/>
      <c r="BR13" s="446"/>
      <c r="BS13" s="446"/>
      <c r="BT13" s="450"/>
      <c r="BU13" s="451"/>
      <c r="BV13" s="442"/>
      <c r="BW13" s="442"/>
      <c r="BX13" s="442"/>
      <c r="BY13" s="443"/>
    </row>
    <row r="14" spans="1:77" s="17" customFormat="1" ht="17.25" customHeight="1">
      <c r="A14" s="401" t="s">
        <v>7</v>
      </c>
      <c r="B14" s="402">
        <v>857</v>
      </c>
      <c r="C14" s="403">
        <f t="shared" si="4"/>
        <v>31034</v>
      </c>
      <c r="D14" s="404">
        <f t="shared" si="5"/>
        <v>17231</v>
      </c>
      <c r="E14" s="405">
        <f t="shared" si="7"/>
        <v>55.52297480183025</v>
      </c>
      <c r="F14" s="404">
        <f t="shared" si="6"/>
        <v>50510</v>
      </c>
      <c r="G14" s="406">
        <f t="shared" si="8"/>
        <v>29.313446694910333</v>
      </c>
      <c r="H14" s="407">
        <v>15411</v>
      </c>
      <c r="I14" s="408">
        <v>14008</v>
      </c>
      <c r="J14" s="409">
        <f t="shared" si="9"/>
        <v>90.89611316592044</v>
      </c>
      <c r="K14" s="410">
        <v>42680</v>
      </c>
      <c r="L14" s="411">
        <f t="shared" si="12"/>
        <v>30.468303826384926</v>
      </c>
      <c r="M14" s="412">
        <v>395</v>
      </c>
      <c r="N14" s="413">
        <v>278</v>
      </c>
      <c r="O14" s="409">
        <f t="shared" si="0"/>
        <v>70.37974683544303</v>
      </c>
      <c r="P14" s="413">
        <v>502</v>
      </c>
      <c r="Q14" s="406">
        <f t="shared" si="1"/>
        <v>18.057553956834532</v>
      </c>
      <c r="R14" s="414"/>
      <c r="S14" s="415"/>
      <c r="T14" s="416"/>
      <c r="U14" s="415"/>
      <c r="V14" s="417"/>
      <c r="W14" s="418">
        <v>1480</v>
      </c>
      <c r="X14" s="419"/>
      <c r="Y14" s="409"/>
      <c r="Z14" s="444"/>
      <c r="AA14" s="406"/>
      <c r="AB14" s="420">
        <v>6226</v>
      </c>
      <c r="AC14" s="415">
        <v>450</v>
      </c>
      <c r="AD14" s="422">
        <f t="shared" si="13"/>
        <v>7.227754577577899</v>
      </c>
      <c r="AE14" s="415">
        <v>725</v>
      </c>
      <c r="AF14" s="423">
        <f t="shared" si="14"/>
        <v>16.11111111111111</v>
      </c>
      <c r="AG14" s="420">
        <v>7221</v>
      </c>
      <c r="AH14" s="445">
        <v>2335</v>
      </c>
      <c r="AI14" s="425">
        <f t="shared" si="10"/>
        <v>32.336241517795315</v>
      </c>
      <c r="AJ14" s="445">
        <v>6363</v>
      </c>
      <c r="AK14" s="426">
        <f t="shared" si="11"/>
        <v>27.250535331905784</v>
      </c>
      <c r="AL14" s="420">
        <v>301</v>
      </c>
      <c r="AM14" s="415">
        <v>160</v>
      </c>
      <c r="AN14" s="427">
        <f t="shared" si="2"/>
        <v>53.156146179402</v>
      </c>
      <c r="AO14" s="415">
        <v>240</v>
      </c>
      <c r="AP14" s="428">
        <f t="shared" si="3"/>
        <v>15</v>
      </c>
      <c r="AQ14" s="429"/>
      <c r="AR14" s="446"/>
      <c r="AS14" s="446"/>
      <c r="AT14" s="446"/>
      <c r="AU14" s="447"/>
      <c r="AV14" s="432"/>
      <c r="AW14" s="448"/>
      <c r="AX14" s="430"/>
      <c r="AY14" s="448"/>
      <c r="AZ14" s="431"/>
      <c r="BA14" s="433"/>
      <c r="BB14" s="434"/>
      <c r="BC14" s="435"/>
      <c r="BD14" s="434"/>
      <c r="BE14" s="436"/>
      <c r="BF14" s="437"/>
      <c r="BG14" s="446"/>
      <c r="BH14" s="438"/>
      <c r="BI14" s="446"/>
      <c r="BJ14" s="431"/>
      <c r="BK14" s="432"/>
      <c r="BL14" s="448"/>
      <c r="BM14" s="430"/>
      <c r="BN14" s="448"/>
      <c r="BO14" s="431"/>
      <c r="BP14" s="449"/>
      <c r="BQ14" s="446"/>
      <c r="BR14" s="446"/>
      <c r="BS14" s="446"/>
      <c r="BT14" s="450"/>
      <c r="BU14" s="451"/>
      <c r="BV14" s="442"/>
      <c r="BW14" s="442"/>
      <c r="BX14" s="442"/>
      <c r="BY14" s="443"/>
    </row>
    <row r="15" spans="1:77" s="17" customFormat="1" ht="15" customHeight="1">
      <c r="A15" s="401" t="s">
        <v>8</v>
      </c>
      <c r="B15" s="402">
        <v>325</v>
      </c>
      <c r="C15" s="403">
        <f t="shared" si="4"/>
        <v>18184</v>
      </c>
      <c r="D15" s="404">
        <f t="shared" si="5"/>
        <v>15441</v>
      </c>
      <c r="E15" s="405">
        <f t="shared" si="7"/>
        <v>84.91531016278047</v>
      </c>
      <c r="F15" s="404">
        <f t="shared" si="6"/>
        <v>35865</v>
      </c>
      <c r="G15" s="406">
        <f t="shared" si="8"/>
        <v>23.227122595686808</v>
      </c>
      <c r="H15" s="407">
        <v>10548</v>
      </c>
      <c r="I15" s="408">
        <v>10548</v>
      </c>
      <c r="J15" s="409">
        <f t="shared" si="9"/>
        <v>100</v>
      </c>
      <c r="K15" s="410">
        <v>28253</v>
      </c>
      <c r="L15" s="411">
        <f t="shared" si="12"/>
        <v>26.78517254455821</v>
      </c>
      <c r="M15" s="412"/>
      <c r="N15" s="413"/>
      <c r="O15" s="409"/>
      <c r="P15" s="413"/>
      <c r="Q15" s="406"/>
      <c r="R15" s="414"/>
      <c r="S15" s="415"/>
      <c r="T15" s="416"/>
      <c r="U15" s="415"/>
      <c r="V15" s="417"/>
      <c r="W15" s="418">
        <v>403</v>
      </c>
      <c r="X15" s="419">
        <v>100</v>
      </c>
      <c r="Y15" s="409">
        <f>X15/W15*100</f>
        <v>24.81389578163772</v>
      </c>
      <c r="Z15" s="444">
        <v>55</v>
      </c>
      <c r="AA15" s="406">
        <f>Z15/X15*10</f>
        <v>5.5</v>
      </c>
      <c r="AB15" s="420">
        <v>46</v>
      </c>
      <c r="AC15" s="415">
        <v>46</v>
      </c>
      <c r="AD15" s="422">
        <f t="shared" si="13"/>
        <v>100</v>
      </c>
      <c r="AE15" s="415">
        <v>85</v>
      </c>
      <c r="AF15" s="423">
        <f t="shared" si="14"/>
        <v>18.47826086956522</v>
      </c>
      <c r="AG15" s="420">
        <v>5650</v>
      </c>
      <c r="AH15" s="445">
        <v>4647</v>
      </c>
      <c r="AI15" s="425">
        <f t="shared" si="10"/>
        <v>82.24778761061947</v>
      </c>
      <c r="AJ15" s="445">
        <v>7435</v>
      </c>
      <c r="AK15" s="426">
        <f t="shared" si="11"/>
        <v>15.999569614805251</v>
      </c>
      <c r="AL15" s="420">
        <v>787</v>
      </c>
      <c r="AM15" s="415">
        <v>100</v>
      </c>
      <c r="AN15" s="427">
        <f t="shared" si="2"/>
        <v>12.706480304955528</v>
      </c>
      <c r="AO15" s="415">
        <v>37</v>
      </c>
      <c r="AP15" s="428">
        <f t="shared" si="3"/>
        <v>3.7</v>
      </c>
      <c r="AQ15" s="429">
        <v>60</v>
      </c>
      <c r="AR15" s="448"/>
      <c r="AS15" s="448"/>
      <c r="AT15" s="448"/>
      <c r="AU15" s="447"/>
      <c r="AV15" s="432">
        <v>290</v>
      </c>
      <c r="AW15" s="448"/>
      <c r="AX15" s="430"/>
      <c r="AY15" s="448"/>
      <c r="AZ15" s="431"/>
      <c r="BA15" s="433"/>
      <c r="BB15" s="434"/>
      <c r="BC15" s="435"/>
      <c r="BD15" s="434"/>
      <c r="BE15" s="436"/>
      <c r="BF15" s="437"/>
      <c r="BG15" s="446"/>
      <c r="BH15" s="438"/>
      <c r="BI15" s="446"/>
      <c r="BJ15" s="431"/>
      <c r="BK15" s="432">
        <v>400</v>
      </c>
      <c r="BL15" s="448"/>
      <c r="BM15" s="430"/>
      <c r="BN15" s="448"/>
      <c r="BO15" s="431"/>
      <c r="BP15" s="449"/>
      <c r="BQ15" s="446"/>
      <c r="BR15" s="446"/>
      <c r="BS15" s="446"/>
      <c r="BT15" s="450"/>
      <c r="BU15" s="451"/>
      <c r="BV15" s="442"/>
      <c r="BW15" s="442"/>
      <c r="BX15" s="442"/>
      <c r="BY15" s="443"/>
    </row>
    <row r="16" spans="1:77" s="17" customFormat="1" ht="17.25" customHeight="1">
      <c r="A16" s="401" t="s">
        <v>9</v>
      </c>
      <c r="B16" s="402">
        <v>281</v>
      </c>
      <c r="C16" s="403">
        <f t="shared" si="4"/>
        <v>11713</v>
      </c>
      <c r="D16" s="404">
        <f t="shared" si="5"/>
        <v>7637</v>
      </c>
      <c r="E16" s="405">
        <f>D16/C16*100</f>
        <v>65.20105865277897</v>
      </c>
      <c r="F16" s="404">
        <f t="shared" si="6"/>
        <v>11185</v>
      </c>
      <c r="G16" s="406">
        <f t="shared" si="8"/>
        <v>14.645803325913317</v>
      </c>
      <c r="H16" s="407">
        <v>6834</v>
      </c>
      <c r="I16" s="408">
        <v>6834</v>
      </c>
      <c r="J16" s="409">
        <f t="shared" si="9"/>
        <v>100</v>
      </c>
      <c r="K16" s="410">
        <v>10251</v>
      </c>
      <c r="L16" s="411">
        <f>K16/I16*10</f>
        <v>15</v>
      </c>
      <c r="M16" s="412">
        <v>410</v>
      </c>
      <c r="N16" s="413">
        <v>410</v>
      </c>
      <c r="O16" s="409">
        <f t="shared" si="0"/>
        <v>100</v>
      </c>
      <c r="P16" s="413">
        <v>738</v>
      </c>
      <c r="Q16" s="406">
        <f t="shared" si="1"/>
        <v>18</v>
      </c>
      <c r="R16" s="414"/>
      <c r="S16" s="415"/>
      <c r="T16" s="416"/>
      <c r="U16" s="415"/>
      <c r="V16" s="417"/>
      <c r="W16" s="418">
        <v>513</v>
      </c>
      <c r="X16" s="419">
        <v>393</v>
      </c>
      <c r="Y16" s="409">
        <f>X16/W16*100</f>
        <v>76.60818713450293</v>
      </c>
      <c r="Z16" s="444">
        <v>196</v>
      </c>
      <c r="AA16" s="406">
        <f>Z16/X16*10</f>
        <v>4.987277353689567</v>
      </c>
      <c r="AB16" s="420">
        <v>325</v>
      </c>
      <c r="AC16" s="415"/>
      <c r="AD16" s="422"/>
      <c r="AE16" s="415"/>
      <c r="AF16" s="423"/>
      <c r="AG16" s="420">
        <v>910</v>
      </c>
      <c r="AH16" s="445"/>
      <c r="AI16" s="425"/>
      <c r="AJ16" s="445"/>
      <c r="AK16" s="426"/>
      <c r="AL16" s="420">
        <v>1709</v>
      </c>
      <c r="AM16" s="415"/>
      <c r="AN16" s="427"/>
      <c r="AO16" s="415"/>
      <c r="AP16" s="428"/>
      <c r="AQ16" s="429"/>
      <c r="AR16" s="448"/>
      <c r="AS16" s="448"/>
      <c r="AT16" s="448"/>
      <c r="AU16" s="447"/>
      <c r="AV16" s="432">
        <v>200</v>
      </c>
      <c r="AW16" s="448"/>
      <c r="AX16" s="430"/>
      <c r="AY16" s="448"/>
      <c r="AZ16" s="431"/>
      <c r="BA16" s="433"/>
      <c r="BB16" s="434"/>
      <c r="BC16" s="435"/>
      <c r="BD16" s="434"/>
      <c r="BE16" s="436"/>
      <c r="BF16" s="437"/>
      <c r="BG16" s="446"/>
      <c r="BH16" s="438"/>
      <c r="BI16" s="446"/>
      <c r="BJ16" s="431"/>
      <c r="BK16" s="432">
        <v>607</v>
      </c>
      <c r="BL16" s="448"/>
      <c r="BM16" s="430"/>
      <c r="BN16" s="448"/>
      <c r="BO16" s="431"/>
      <c r="BP16" s="449">
        <v>50</v>
      </c>
      <c r="BQ16" s="446"/>
      <c r="BR16" s="446"/>
      <c r="BS16" s="446"/>
      <c r="BT16" s="450"/>
      <c r="BU16" s="451">
        <v>155</v>
      </c>
      <c r="BV16" s="442"/>
      <c r="BW16" s="442"/>
      <c r="BX16" s="442"/>
      <c r="BY16" s="443"/>
    </row>
    <row r="17" spans="1:77" s="17" customFormat="1" ht="16.5" customHeight="1">
      <c r="A17" s="401" t="s">
        <v>20</v>
      </c>
      <c r="B17" s="402">
        <v>1025</v>
      </c>
      <c r="C17" s="403">
        <f t="shared" si="4"/>
        <v>27429</v>
      </c>
      <c r="D17" s="404">
        <f t="shared" si="5"/>
        <v>16785</v>
      </c>
      <c r="E17" s="405">
        <f t="shared" si="7"/>
        <v>61.19435633818222</v>
      </c>
      <c r="F17" s="404">
        <f t="shared" si="6"/>
        <v>36931</v>
      </c>
      <c r="G17" s="406">
        <f t="shared" si="8"/>
        <v>22.00238308013107</v>
      </c>
      <c r="H17" s="407">
        <v>14315</v>
      </c>
      <c r="I17" s="408">
        <v>13920</v>
      </c>
      <c r="J17" s="409">
        <f t="shared" si="9"/>
        <v>97.24065665385959</v>
      </c>
      <c r="K17" s="410">
        <v>32357</v>
      </c>
      <c r="L17" s="411">
        <f t="shared" si="12"/>
        <v>23.244971264367816</v>
      </c>
      <c r="M17" s="412">
        <v>270</v>
      </c>
      <c r="N17" s="413">
        <v>270</v>
      </c>
      <c r="O17" s="409">
        <f t="shared" si="0"/>
        <v>100</v>
      </c>
      <c r="P17" s="413">
        <v>385</v>
      </c>
      <c r="Q17" s="406">
        <f t="shared" si="1"/>
        <v>14.259259259259258</v>
      </c>
      <c r="R17" s="414"/>
      <c r="S17" s="415"/>
      <c r="T17" s="416"/>
      <c r="U17" s="415"/>
      <c r="V17" s="417"/>
      <c r="W17" s="418">
        <v>294</v>
      </c>
      <c r="X17" s="419"/>
      <c r="Y17" s="409"/>
      <c r="Z17" s="444"/>
      <c r="AA17" s="406"/>
      <c r="AB17" s="420">
        <v>640</v>
      </c>
      <c r="AC17" s="415"/>
      <c r="AD17" s="422"/>
      <c r="AE17" s="415"/>
      <c r="AF17" s="423"/>
      <c r="AG17" s="420">
        <v>9640</v>
      </c>
      <c r="AH17" s="445">
        <v>2519</v>
      </c>
      <c r="AI17" s="425">
        <f aca="true" t="shared" si="15" ref="AI17:AI26">AH17/AG17*100</f>
        <v>26.130705394190873</v>
      </c>
      <c r="AJ17" s="445">
        <v>4113</v>
      </c>
      <c r="AK17" s="426">
        <f aca="true" t="shared" si="16" ref="AK17:AK26">AJ17/AH17*10</f>
        <v>16.3279078999603</v>
      </c>
      <c r="AL17" s="420">
        <v>2082</v>
      </c>
      <c r="AM17" s="415">
        <v>76</v>
      </c>
      <c r="AN17" s="427">
        <f>AM17/AL17*100</f>
        <v>3.6503362151777137</v>
      </c>
      <c r="AO17" s="415">
        <v>76</v>
      </c>
      <c r="AP17" s="428">
        <f>AO17/AM17*10</f>
        <v>10</v>
      </c>
      <c r="AQ17" s="429"/>
      <c r="AR17" s="448"/>
      <c r="AS17" s="448"/>
      <c r="AT17" s="448"/>
      <c r="AU17" s="447"/>
      <c r="AV17" s="432"/>
      <c r="AW17" s="448"/>
      <c r="AX17" s="430"/>
      <c r="AY17" s="448"/>
      <c r="AZ17" s="431"/>
      <c r="BA17" s="433">
        <v>188</v>
      </c>
      <c r="BB17" s="434"/>
      <c r="BC17" s="435"/>
      <c r="BD17" s="434"/>
      <c r="BE17" s="436"/>
      <c r="BF17" s="437"/>
      <c r="BG17" s="446"/>
      <c r="BH17" s="438"/>
      <c r="BI17" s="446"/>
      <c r="BJ17" s="431"/>
      <c r="BK17" s="432"/>
      <c r="BL17" s="448"/>
      <c r="BM17" s="430"/>
      <c r="BN17" s="448"/>
      <c r="BO17" s="431"/>
      <c r="BP17" s="449"/>
      <c r="BQ17" s="446"/>
      <c r="BR17" s="446"/>
      <c r="BS17" s="446"/>
      <c r="BT17" s="450"/>
      <c r="BU17" s="451"/>
      <c r="BV17" s="442"/>
      <c r="BW17" s="442"/>
      <c r="BX17" s="442"/>
      <c r="BY17" s="443"/>
    </row>
    <row r="18" spans="1:77" s="17" customFormat="1" ht="15.75" customHeight="1">
      <c r="A18" s="401" t="s">
        <v>10</v>
      </c>
      <c r="B18" s="402">
        <v>305</v>
      </c>
      <c r="C18" s="403">
        <f t="shared" si="4"/>
        <v>15940</v>
      </c>
      <c r="D18" s="404">
        <f t="shared" si="5"/>
        <v>6921</v>
      </c>
      <c r="E18" s="405">
        <f t="shared" si="7"/>
        <v>43.41907151819323</v>
      </c>
      <c r="F18" s="404">
        <f t="shared" si="6"/>
        <v>11237</v>
      </c>
      <c r="G18" s="406">
        <f t="shared" si="8"/>
        <v>16.236093050137264</v>
      </c>
      <c r="H18" s="407">
        <v>5459</v>
      </c>
      <c r="I18" s="408">
        <v>5459</v>
      </c>
      <c r="J18" s="409">
        <f t="shared" si="9"/>
        <v>100</v>
      </c>
      <c r="K18" s="410">
        <v>9594</v>
      </c>
      <c r="L18" s="411">
        <f t="shared" si="12"/>
        <v>17.57464737131343</v>
      </c>
      <c r="M18" s="412"/>
      <c r="N18" s="413"/>
      <c r="O18" s="409"/>
      <c r="P18" s="413"/>
      <c r="Q18" s="406"/>
      <c r="R18" s="414"/>
      <c r="S18" s="415"/>
      <c r="T18" s="416"/>
      <c r="U18" s="415"/>
      <c r="V18" s="417"/>
      <c r="W18" s="418">
        <v>426</v>
      </c>
      <c r="X18" s="419"/>
      <c r="Y18" s="409"/>
      <c r="Z18" s="444"/>
      <c r="AA18" s="406"/>
      <c r="AB18" s="420">
        <v>3924</v>
      </c>
      <c r="AC18" s="415"/>
      <c r="AD18" s="422"/>
      <c r="AE18" s="415"/>
      <c r="AF18" s="423"/>
      <c r="AG18" s="420">
        <v>4790</v>
      </c>
      <c r="AH18" s="445">
        <v>1462</v>
      </c>
      <c r="AI18" s="425">
        <f t="shared" si="15"/>
        <v>30.521920668058456</v>
      </c>
      <c r="AJ18" s="445">
        <v>1643</v>
      </c>
      <c r="AK18" s="426">
        <f t="shared" si="16"/>
        <v>11.238030095759235</v>
      </c>
      <c r="AL18" s="420">
        <v>784</v>
      </c>
      <c r="AM18" s="415"/>
      <c r="AN18" s="427">
        <f>AM18/AL18*100</f>
        <v>0</v>
      </c>
      <c r="AO18" s="415"/>
      <c r="AP18" s="428"/>
      <c r="AQ18" s="429"/>
      <c r="AR18" s="448"/>
      <c r="AS18" s="448"/>
      <c r="AT18" s="448"/>
      <c r="AU18" s="447"/>
      <c r="AV18" s="432"/>
      <c r="AW18" s="448"/>
      <c r="AX18" s="430"/>
      <c r="AY18" s="448"/>
      <c r="AZ18" s="431"/>
      <c r="BA18" s="433">
        <v>545</v>
      </c>
      <c r="BB18" s="434"/>
      <c r="BC18" s="435"/>
      <c r="BD18" s="434"/>
      <c r="BE18" s="436"/>
      <c r="BF18" s="437"/>
      <c r="BG18" s="446"/>
      <c r="BH18" s="438"/>
      <c r="BI18" s="446"/>
      <c r="BJ18" s="431"/>
      <c r="BK18" s="432">
        <v>12</v>
      </c>
      <c r="BL18" s="448"/>
      <c r="BM18" s="430"/>
      <c r="BN18" s="448"/>
      <c r="BO18" s="431"/>
      <c r="BP18" s="449"/>
      <c r="BQ18" s="446"/>
      <c r="BR18" s="446"/>
      <c r="BS18" s="446"/>
      <c r="BT18" s="450"/>
      <c r="BU18" s="451"/>
      <c r="BV18" s="442"/>
      <c r="BW18" s="442"/>
      <c r="BX18" s="442"/>
      <c r="BY18" s="443"/>
    </row>
    <row r="19" spans="1:77" s="17" customFormat="1" ht="16.5" customHeight="1">
      <c r="A19" s="401" t="s">
        <v>11</v>
      </c>
      <c r="B19" s="402">
        <v>435</v>
      </c>
      <c r="C19" s="403">
        <f t="shared" si="4"/>
        <v>18457</v>
      </c>
      <c r="D19" s="404">
        <f t="shared" si="5"/>
        <v>8363</v>
      </c>
      <c r="E19" s="405">
        <f aca="true" t="shared" si="17" ref="E19:E25">D19/C19*100</f>
        <v>45.310722219212224</v>
      </c>
      <c r="F19" s="404">
        <f t="shared" si="6"/>
        <v>11730</v>
      </c>
      <c r="G19" s="406">
        <f aca="true" t="shared" si="18" ref="G19:G25">F19/D19*10</f>
        <v>14.026067200765276</v>
      </c>
      <c r="H19" s="407">
        <v>5769</v>
      </c>
      <c r="I19" s="408">
        <v>5611</v>
      </c>
      <c r="J19" s="409">
        <f aca="true" t="shared" si="19" ref="J19:J26">I19/H19*100</f>
        <v>97.26122378228462</v>
      </c>
      <c r="K19" s="410">
        <v>8565</v>
      </c>
      <c r="L19" s="411">
        <f aca="true" t="shared" si="20" ref="L19:L26">K19/I19*10</f>
        <v>15.264658706112993</v>
      </c>
      <c r="M19" s="412">
        <v>751</v>
      </c>
      <c r="N19" s="413">
        <v>751</v>
      </c>
      <c r="O19" s="409">
        <f>N19/M19*100</f>
        <v>100</v>
      </c>
      <c r="P19" s="413">
        <v>1000</v>
      </c>
      <c r="Q19" s="406">
        <f>P19/N19*10</f>
        <v>13.315579227696405</v>
      </c>
      <c r="R19" s="414">
        <v>541</v>
      </c>
      <c r="S19" s="415">
        <v>541</v>
      </c>
      <c r="T19" s="416">
        <f>S19/R19*10</f>
        <v>10</v>
      </c>
      <c r="U19" s="415">
        <v>633</v>
      </c>
      <c r="V19" s="417">
        <f>U19/S19*10</f>
        <v>11.700554528650645</v>
      </c>
      <c r="W19" s="418"/>
      <c r="X19" s="419"/>
      <c r="Y19" s="409"/>
      <c r="Z19" s="444"/>
      <c r="AA19" s="406"/>
      <c r="AB19" s="420">
        <v>3336</v>
      </c>
      <c r="AC19" s="415"/>
      <c r="AD19" s="422"/>
      <c r="AE19" s="415"/>
      <c r="AF19" s="423"/>
      <c r="AG19" s="420">
        <v>4921</v>
      </c>
      <c r="AH19" s="445">
        <v>1460</v>
      </c>
      <c r="AI19" s="425">
        <f t="shared" si="15"/>
        <v>29.668766510871773</v>
      </c>
      <c r="AJ19" s="445">
        <v>1532</v>
      </c>
      <c r="AK19" s="426">
        <f t="shared" si="16"/>
        <v>10.493150684931507</v>
      </c>
      <c r="AL19" s="420">
        <v>2449</v>
      </c>
      <c r="AM19" s="415"/>
      <c r="AN19" s="427">
        <f>AM19/AL19*100</f>
        <v>0</v>
      </c>
      <c r="AO19" s="415"/>
      <c r="AP19" s="428"/>
      <c r="AQ19" s="429"/>
      <c r="AR19" s="448"/>
      <c r="AS19" s="448"/>
      <c r="AT19" s="448"/>
      <c r="AU19" s="447"/>
      <c r="AV19" s="432">
        <v>480</v>
      </c>
      <c r="AW19" s="448"/>
      <c r="AX19" s="430"/>
      <c r="AY19" s="448"/>
      <c r="AZ19" s="431"/>
      <c r="BA19" s="433">
        <v>210</v>
      </c>
      <c r="BB19" s="434"/>
      <c r="BC19" s="435"/>
      <c r="BD19" s="434"/>
      <c r="BE19" s="436"/>
      <c r="BF19" s="437"/>
      <c r="BG19" s="446"/>
      <c r="BH19" s="438"/>
      <c r="BI19" s="446"/>
      <c r="BJ19" s="431"/>
      <c r="BK19" s="432"/>
      <c r="BL19" s="448"/>
      <c r="BM19" s="430"/>
      <c r="BN19" s="448"/>
      <c r="BO19" s="431"/>
      <c r="BP19" s="449"/>
      <c r="BQ19" s="446"/>
      <c r="BR19" s="446"/>
      <c r="BS19" s="446"/>
      <c r="BT19" s="450"/>
      <c r="BU19" s="451"/>
      <c r="BV19" s="442"/>
      <c r="BW19" s="442"/>
      <c r="BX19" s="442"/>
      <c r="BY19" s="443"/>
    </row>
    <row r="20" spans="1:77" s="17" customFormat="1" ht="15.75" customHeight="1">
      <c r="A20" s="401" t="s">
        <v>21</v>
      </c>
      <c r="B20" s="402">
        <v>605</v>
      </c>
      <c r="C20" s="403">
        <f t="shared" si="4"/>
        <v>28179</v>
      </c>
      <c r="D20" s="404">
        <f t="shared" si="5"/>
        <v>18767</v>
      </c>
      <c r="E20" s="405">
        <f t="shared" si="17"/>
        <v>66.59924056921821</v>
      </c>
      <c r="F20" s="404">
        <f t="shared" si="6"/>
        <v>48693</v>
      </c>
      <c r="G20" s="406">
        <f t="shared" si="18"/>
        <v>25.9460755581606</v>
      </c>
      <c r="H20" s="407">
        <v>15456</v>
      </c>
      <c r="I20" s="408">
        <v>15456</v>
      </c>
      <c r="J20" s="409">
        <f t="shared" si="19"/>
        <v>100</v>
      </c>
      <c r="K20" s="410">
        <v>40959</v>
      </c>
      <c r="L20" s="411">
        <f t="shared" si="20"/>
        <v>26.500388198757765</v>
      </c>
      <c r="M20" s="412">
        <v>492</v>
      </c>
      <c r="N20" s="413">
        <v>492</v>
      </c>
      <c r="O20" s="409">
        <f>N20/M20*100</f>
        <v>100</v>
      </c>
      <c r="P20" s="413">
        <v>742</v>
      </c>
      <c r="Q20" s="406">
        <f>P20/N20*10</f>
        <v>15.081300813008129</v>
      </c>
      <c r="R20" s="414">
        <v>180</v>
      </c>
      <c r="S20" s="415"/>
      <c r="T20" s="416"/>
      <c r="U20" s="415"/>
      <c r="V20" s="417"/>
      <c r="W20" s="418">
        <v>498</v>
      </c>
      <c r="X20" s="419">
        <v>40</v>
      </c>
      <c r="Y20" s="409">
        <f>X20/W20*100</f>
        <v>8.032128514056225</v>
      </c>
      <c r="Z20" s="410">
        <v>43</v>
      </c>
      <c r="AA20" s="406">
        <f>Z20/X20*10</f>
        <v>10.75</v>
      </c>
      <c r="AB20" s="420">
        <v>1886</v>
      </c>
      <c r="AC20" s="421">
        <v>25</v>
      </c>
      <c r="AD20" s="422">
        <f>AC20/AB20*100</f>
        <v>1.325556733828208</v>
      </c>
      <c r="AE20" s="421">
        <v>46</v>
      </c>
      <c r="AF20" s="423">
        <f>AE20/AC20*10</f>
        <v>18.400000000000002</v>
      </c>
      <c r="AG20" s="420">
        <v>6084</v>
      </c>
      <c r="AH20" s="424">
        <v>2674</v>
      </c>
      <c r="AI20" s="425">
        <f t="shared" si="15"/>
        <v>43.95134779750165</v>
      </c>
      <c r="AJ20" s="424">
        <v>6827</v>
      </c>
      <c r="AK20" s="426">
        <f t="shared" si="16"/>
        <v>25.531039640987284</v>
      </c>
      <c r="AL20" s="420">
        <v>1470</v>
      </c>
      <c r="AM20" s="421">
        <v>80</v>
      </c>
      <c r="AN20" s="427">
        <f>AM20/AL20*100</f>
        <v>5.442176870748299</v>
      </c>
      <c r="AO20" s="421">
        <v>76</v>
      </c>
      <c r="AP20" s="428">
        <f>AO20/AM20*10</f>
        <v>9.5</v>
      </c>
      <c r="AQ20" s="429">
        <v>263</v>
      </c>
      <c r="AR20" s="430"/>
      <c r="AS20" s="448"/>
      <c r="AT20" s="430"/>
      <c r="AU20" s="447"/>
      <c r="AV20" s="432">
        <v>470</v>
      </c>
      <c r="AW20" s="430"/>
      <c r="AX20" s="430"/>
      <c r="AY20" s="430"/>
      <c r="AZ20" s="431"/>
      <c r="BA20" s="433">
        <v>835</v>
      </c>
      <c r="BB20" s="434"/>
      <c r="BC20" s="435"/>
      <c r="BD20" s="434"/>
      <c r="BE20" s="436"/>
      <c r="BF20" s="437">
        <v>394</v>
      </c>
      <c r="BG20" s="438"/>
      <c r="BH20" s="438"/>
      <c r="BI20" s="438"/>
      <c r="BJ20" s="431"/>
      <c r="BK20" s="432"/>
      <c r="BL20" s="430"/>
      <c r="BM20" s="430"/>
      <c r="BN20" s="430"/>
      <c r="BO20" s="431"/>
      <c r="BP20" s="439"/>
      <c r="BQ20" s="438"/>
      <c r="BR20" s="438"/>
      <c r="BS20" s="438"/>
      <c r="BT20" s="440"/>
      <c r="BU20" s="441">
        <v>151</v>
      </c>
      <c r="BV20" s="442"/>
      <c r="BW20" s="442"/>
      <c r="BX20" s="442"/>
      <c r="BY20" s="443"/>
    </row>
    <row r="21" spans="1:77" s="17" customFormat="1" ht="16.5" customHeight="1">
      <c r="A21" s="401" t="s">
        <v>22</v>
      </c>
      <c r="B21" s="402">
        <v>994</v>
      </c>
      <c r="C21" s="403">
        <f t="shared" si="4"/>
        <v>38343</v>
      </c>
      <c r="D21" s="404">
        <f t="shared" si="5"/>
        <v>15816</v>
      </c>
      <c r="E21" s="405">
        <f t="shared" si="17"/>
        <v>41.248728581488145</v>
      </c>
      <c r="F21" s="404">
        <f t="shared" si="6"/>
        <v>38639</v>
      </c>
      <c r="G21" s="406">
        <f t="shared" si="18"/>
        <v>24.430323722812343</v>
      </c>
      <c r="H21" s="407">
        <v>15130</v>
      </c>
      <c r="I21" s="408">
        <v>14977</v>
      </c>
      <c r="J21" s="409">
        <f t="shared" si="19"/>
        <v>98.98876404494382</v>
      </c>
      <c r="K21" s="410">
        <v>36383</v>
      </c>
      <c r="L21" s="411">
        <f t="shared" si="20"/>
        <v>24.292581959003808</v>
      </c>
      <c r="M21" s="412"/>
      <c r="N21" s="413"/>
      <c r="O21" s="409"/>
      <c r="P21" s="413"/>
      <c r="Q21" s="406"/>
      <c r="R21" s="414"/>
      <c r="S21" s="415"/>
      <c r="T21" s="416"/>
      <c r="U21" s="415"/>
      <c r="V21" s="417"/>
      <c r="W21" s="418">
        <v>576</v>
      </c>
      <c r="X21" s="419"/>
      <c r="Y21" s="409"/>
      <c r="Z21" s="410"/>
      <c r="AA21" s="406"/>
      <c r="AB21" s="420">
        <v>13655</v>
      </c>
      <c r="AC21" s="421">
        <v>140</v>
      </c>
      <c r="AD21" s="422">
        <f>AC21/AB21*100</f>
        <v>1.0252654705236177</v>
      </c>
      <c r="AE21" s="421">
        <v>278</v>
      </c>
      <c r="AF21" s="423">
        <f>AE21/AC21*10</f>
        <v>19.857142857142858</v>
      </c>
      <c r="AG21" s="420">
        <v>7667</v>
      </c>
      <c r="AH21" s="424">
        <v>496</v>
      </c>
      <c r="AI21" s="425">
        <f t="shared" si="15"/>
        <v>6.469283944176341</v>
      </c>
      <c r="AJ21" s="424">
        <v>1474</v>
      </c>
      <c r="AK21" s="426">
        <f t="shared" si="16"/>
        <v>29.717741935483872</v>
      </c>
      <c r="AL21" s="420">
        <v>1160</v>
      </c>
      <c r="AM21" s="421">
        <v>203</v>
      </c>
      <c r="AN21" s="427">
        <f aca="true" t="shared" si="21" ref="AN21:AN26">AM21/AL21*100</f>
        <v>17.5</v>
      </c>
      <c r="AO21" s="421">
        <v>504</v>
      </c>
      <c r="AP21" s="428">
        <f aca="true" t="shared" si="22" ref="AP21:AP26">AO21/AM21*10</f>
        <v>24.82758620689655</v>
      </c>
      <c r="AQ21" s="429">
        <v>155</v>
      </c>
      <c r="AR21" s="430"/>
      <c r="AS21" s="448"/>
      <c r="AT21" s="430"/>
      <c r="AU21" s="447"/>
      <c r="AV21" s="432"/>
      <c r="AW21" s="430"/>
      <c r="AX21" s="430"/>
      <c r="AY21" s="430"/>
      <c r="AZ21" s="431"/>
      <c r="BA21" s="433"/>
      <c r="BB21" s="434"/>
      <c r="BC21" s="435"/>
      <c r="BD21" s="434"/>
      <c r="BE21" s="436"/>
      <c r="BF21" s="437"/>
      <c r="BG21" s="438"/>
      <c r="BH21" s="438"/>
      <c r="BI21" s="438"/>
      <c r="BJ21" s="431"/>
      <c r="BK21" s="432"/>
      <c r="BL21" s="430"/>
      <c r="BM21" s="430"/>
      <c r="BN21" s="430"/>
      <c r="BO21" s="431"/>
      <c r="BP21" s="439"/>
      <c r="BQ21" s="438"/>
      <c r="BR21" s="438"/>
      <c r="BS21" s="438"/>
      <c r="BT21" s="440"/>
      <c r="BU21" s="441"/>
      <c r="BV21" s="442"/>
      <c r="BW21" s="442"/>
      <c r="BX21" s="442"/>
      <c r="BY21" s="443"/>
    </row>
    <row r="22" spans="1:77" s="17" customFormat="1" ht="15.75" customHeight="1">
      <c r="A22" s="401" t="s">
        <v>12</v>
      </c>
      <c r="B22" s="402">
        <v>415</v>
      </c>
      <c r="C22" s="403">
        <f t="shared" si="4"/>
        <v>18636</v>
      </c>
      <c r="D22" s="404">
        <f t="shared" si="5"/>
        <v>6603</v>
      </c>
      <c r="E22" s="405">
        <f t="shared" si="17"/>
        <v>35.431423052157115</v>
      </c>
      <c r="F22" s="404">
        <f t="shared" si="6"/>
        <v>10134</v>
      </c>
      <c r="G22" s="406">
        <f t="shared" si="18"/>
        <v>15.34756928668787</v>
      </c>
      <c r="H22" s="407">
        <v>8154</v>
      </c>
      <c r="I22" s="408">
        <v>4970</v>
      </c>
      <c r="J22" s="409">
        <f t="shared" si="19"/>
        <v>60.95168015697817</v>
      </c>
      <c r="K22" s="410">
        <v>7935</v>
      </c>
      <c r="L22" s="411">
        <f t="shared" si="20"/>
        <v>15.96579476861167</v>
      </c>
      <c r="M22" s="412">
        <v>847</v>
      </c>
      <c r="N22" s="413">
        <v>847</v>
      </c>
      <c r="O22" s="409">
        <f>N22/M22*100</f>
        <v>100</v>
      </c>
      <c r="P22" s="413">
        <v>1347</v>
      </c>
      <c r="Q22" s="406">
        <f>P22/N22*10</f>
        <v>15.903187721369541</v>
      </c>
      <c r="R22" s="414"/>
      <c r="S22" s="415"/>
      <c r="T22" s="416"/>
      <c r="U22" s="415"/>
      <c r="V22" s="417"/>
      <c r="W22" s="418">
        <v>1715</v>
      </c>
      <c r="X22" s="419">
        <v>64</v>
      </c>
      <c r="Y22" s="409">
        <f>X22/W22*100</f>
        <v>3.7317784256559765</v>
      </c>
      <c r="Z22" s="410">
        <v>49</v>
      </c>
      <c r="AA22" s="406">
        <f>Z22/X22*10</f>
        <v>7.65625</v>
      </c>
      <c r="AB22" s="420">
        <v>4693</v>
      </c>
      <c r="AC22" s="421"/>
      <c r="AD22" s="422"/>
      <c r="AE22" s="421"/>
      <c r="AF22" s="423"/>
      <c r="AG22" s="420">
        <v>1560</v>
      </c>
      <c r="AH22" s="424">
        <v>562</v>
      </c>
      <c r="AI22" s="425">
        <f t="shared" si="15"/>
        <v>36.02564102564102</v>
      </c>
      <c r="AJ22" s="424">
        <v>595</v>
      </c>
      <c r="AK22" s="426">
        <f t="shared" si="16"/>
        <v>10.587188612099645</v>
      </c>
      <c r="AL22" s="420">
        <v>1456</v>
      </c>
      <c r="AM22" s="421">
        <v>160</v>
      </c>
      <c r="AN22" s="427">
        <f t="shared" si="21"/>
        <v>10.989010989010989</v>
      </c>
      <c r="AO22" s="421">
        <v>208</v>
      </c>
      <c r="AP22" s="428">
        <f t="shared" si="22"/>
        <v>13</v>
      </c>
      <c r="AQ22" s="429"/>
      <c r="AR22" s="430"/>
      <c r="AS22" s="448"/>
      <c r="AT22" s="430"/>
      <c r="AU22" s="447"/>
      <c r="AV22" s="432"/>
      <c r="AW22" s="430"/>
      <c r="AX22" s="430"/>
      <c r="AY22" s="430"/>
      <c r="AZ22" s="431"/>
      <c r="BA22" s="433">
        <v>60</v>
      </c>
      <c r="BB22" s="434"/>
      <c r="BC22" s="435"/>
      <c r="BD22" s="434"/>
      <c r="BE22" s="436"/>
      <c r="BF22" s="437">
        <v>151</v>
      </c>
      <c r="BG22" s="438"/>
      <c r="BH22" s="438"/>
      <c r="BI22" s="438"/>
      <c r="BJ22" s="431"/>
      <c r="BK22" s="432"/>
      <c r="BL22" s="430"/>
      <c r="BM22" s="430"/>
      <c r="BN22" s="430"/>
      <c r="BO22" s="431"/>
      <c r="BP22" s="439"/>
      <c r="BQ22" s="438"/>
      <c r="BR22" s="438"/>
      <c r="BS22" s="438"/>
      <c r="BT22" s="440"/>
      <c r="BU22" s="441"/>
      <c r="BV22" s="442"/>
      <c r="BW22" s="442"/>
      <c r="BX22" s="442"/>
      <c r="BY22" s="443"/>
    </row>
    <row r="23" spans="1:77" s="17" customFormat="1" ht="17.25" customHeight="1">
      <c r="A23" s="401" t="s">
        <v>13</v>
      </c>
      <c r="B23" s="402">
        <v>1303</v>
      </c>
      <c r="C23" s="403">
        <f t="shared" si="4"/>
        <v>42930</v>
      </c>
      <c r="D23" s="404">
        <f>I23+N23+S23+X23+AC23+AH23+AM23+AR23+AW23+BB23+BG23+BL23+BQ23+BV23</f>
        <v>23539</v>
      </c>
      <c r="E23" s="405">
        <f t="shared" si="17"/>
        <v>54.831120428604706</v>
      </c>
      <c r="F23" s="404">
        <f>K23+P23+U23+Z23+AE23+AJ23+AO23+AT23+AY23+BD23+BI23+BN23+BS23+BX23</f>
        <v>54575</v>
      </c>
      <c r="G23" s="406">
        <f t="shared" si="18"/>
        <v>23.184927142189558</v>
      </c>
      <c r="H23" s="407">
        <v>18262</v>
      </c>
      <c r="I23" s="408">
        <v>17119</v>
      </c>
      <c r="J23" s="409">
        <f t="shared" si="19"/>
        <v>93.74110174132078</v>
      </c>
      <c r="K23" s="410">
        <v>44190</v>
      </c>
      <c r="L23" s="411">
        <f t="shared" si="20"/>
        <v>25.813423681289795</v>
      </c>
      <c r="M23" s="412">
        <v>739</v>
      </c>
      <c r="N23" s="413">
        <v>739</v>
      </c>
      <c r="O23" s="409">
        <f>N23/M23*100</f>
        <v>100</v>
      </c>
      <c r="P23" s="413">
        <v>1546</v>
      </c>
      <c r="Q23" s="406">
        <f>P23/N23*10</f>
        <v>20.920162381596754</v>
      </c>
      <c r="R23" s="414"/>
      <c r="S23" s="415"/>
      <c r="T23" s="416"/>
      <c r="U23" s="415"/>
      <c r="V23" s="417"/>
      <c r="W23" s="418">
        <v>3255</v>
      </c>
      <c r="X23" s="452">
        <v>3097</v>
      </c>
      <c r="Y23" s="409">
        <f>X23/W23*100</f>
        <v>95.14592933947773</v>
      </c>
      <c r="Z23" s="410">
        <v>3422</v>
      </c>
      <c r="AA23" s="406">
        <f>Z23/X23*10</f>
        <v>11.049402647723603</v>
      </c>
      <c r="AB23" s="420">
        <v>8744</v>
      </c>
      <c r="AC23" s="415">
        <v>652</v>
      </c>
      <c r="AD23" s="422">
        <f>AC23/AB23*100</f>
        <v>7.456541628545288</v>
      </c>
      <c r="AE23" s="415">
        <v>1479</v>
      </c>
      <c r="AF23" s="423">
        <f>AE23/AC23*10</f>
        <v>22.6840490797546</v>
      </c>
      <c r="AG23" s="420">
        <v>8569</v>
      </c>
      <c r="AH23" s="445">
        <v>1627</v>
      </c>
      <c r="AI23" s="425">
        <f t="shared" si="15"/>
        <v>18.98704632979344</v>
      </c>
      <c r="AJ23" s="445">
        <v>3398</v>
      </c>
      <c r="AK23" s="426">
        <f t="shared" si="16"/>
        <v>20.885064535955745</v>
      </c>
      <c r="AL23" s="420">
        <v>1487</v>
      </c>
      <c r="AM23" s="415">
        <v>305</v>
      </c>
      <c r="AN23" s="427">
        <f t="shared" si="21"/>
        <v>20.51109616677875</v>
      </c>
      <c r="AO23" s="415">
        <v>540</v>
      </c>
      <c r="AP23" s="428">
        <f t="shared" si="22"/>
        <v>17.704918032786885</v>
      </c>
      <c r="AQ23" s="429">
        <v>449</v>
      </c>
      <c r="AR23" s="448"/>
      <c r="AS23" s="448"/>
      <c r="AT23" s="448"/>
      <c r="AU23" s="447"/>
      <c r="AV23" s="432"/>
      <c r="AW23" s="448"/>
      <c r="AX23" s="430"/>
      <c r="AY23" s="448"/>
      <c r="AZ23" s="431"/>
      <c r="BA23" s="433">
        <v>724</v>
      </c>
      <c r="BB23" s="434"/>
      <c r="BC23" s="435"/>
      <c r="BD23" s="434"/>
      <c r="BE23" s="436"/>
      <c r="BF23" s="437">
        <v>631</v>
      </c>
      <c r="BG23" s="446"/>
      <c r="BH23" s="438"/>
      <c r="BI23" s="446"/>
      <c r="BJ23" s="431"/>
      <c r="BK23" s="432">
        <v>40</v>
      </c>
      <c r="BL23" s="448"/>
      <c r="BM23" s="430"/>
      <c r="BN23" s="448"/>
      <c r="BO23" s="431"/>
      <c r="BP23" s="449">
        <v>10</v>
      </c>
      <c r="BQ23" s="446"/>
      <c r="BR23" s="446"/>
      <c r="BS23" s="446"/>
      <c r="BT23" s="450"/>
      <c r="BU23" s="451">
        <v>20</v>
      </c>
      <c r="BV23" s="442"/>
      <c r="BW23" s="442"/>
      <c r="BX23" s="442"/>
      <c r="BY23" s="443"/>
    </row>
    <row r="24" spans="1:77" s="17" customFormat="1" ht="15" customHeight="1">
      <c r="A24" s="401" t="s">
        <v>23</v>
      </c>
      <c r="B24" s="402">
        <v>2508</v>
      </c>
      <c r="C24" s="453">
        <f t="shared" si="4"/>
        <v>57768</v>
      </c>
      <c r="D24" s="454">
        <f t="shared" si="5"/>
        <v>30960</v>
      </c>
      <c r="E24" s="455">
        <f t="shared" si="17"/>
        <v>53.59368508516826</v>
      </c>
      <c r="F24" s="454">
        <f t="shared" si="6"/>
        <v>76641</v>
      </c>
      <c r="G24" s="456">
        <f t="shared" si="18"/>
        <v>24.75484496124031</v>
      </c>
      <c r="H24" s="457">
        <v>16119</v>
      </c>
      <c r="I24" s="458">
        <v>16039</v>
      </c>
      <c r="J24" s="459">
        <f t="shared" si="19"/>
        <v>99.5036912959861</v>
      </c>
      <c r="K24" s="460">
        <v>44625</v>
      </c>
      <c r="L24" s="461">
        <f t="shared" si="20"/>
        <v>27.822806908161354</v>
      </c>
      <c r="M24" s="462"/>
      <c r="N24" s="463"/>
      <c r="O24" s="459"/>
      <c r="P24" s="463"/>
      <c r="Q24" s="456"/>
      <c r="R24" s="414"/>
      <c r="S24" s="415"/>
      <c r="T24" s="416"/>
      <c r="U24" s="415"/>
      <c r="V24" s="417"/>
      <c r="W24" s="418">
        <v>588</v>
      </c>
      <c r="X24" s="419">
        <v>470</v>
      </c>
      <c r="Y24" s="409">
        <f>X24/W24*100</f>
        <v>79.93197278911565</v>
      </c>
      <c r="Z24" s="410">
        <v>673</v>
      </c>
      <c r="AA24" s="406">
        <f>Z24/X24*10</f>
        <v>14.319148936170212</v>
      </c>
      <c r="AB24" s="420">
        <v>24957</v>
      </c>
      <c r="AC24" s="421">
        <v>5542</v>
      </c>
      <c r="AD24" s="422">
        <f>AC24/AB24*100</f>
        <v>22.206194654806268</v>
      </c>
      <c r="AE24" s="421">
        <v>12433</v>
      </c>
      <c r="AF24" s="423">
        <f>AE24/AC24*10</f>
        <v>22.434139299891736</v>
      </c>
      <c r="AG24" s="420">
        <v>13150</v>
      </c>
      <c r="AH24" s="424">
        <v>8685</v>
      </c>
      <c r="AI24" s="425">
        <f t="shared" si="15"/>
        <v>66.04562737642586</v>
      </c>
      <c r="AJ24" s="424">
        <v>18574</v>
      </c>
      <c r="AK24" s="426">
        <f t="shared" si="16"/>
        <v>21.38629821531376</v>
      </c>
      <c r="AL24" s="420">
        <v>1247</v>
      </c>
      <c r="AM24" s="421">
        <v>224</v>
      </c>
      <c r="AN24" s="427">
        <f t="shared" si="21"/>
        <v>17.963111467522054</v>
      </c>
      <c r="AO24" s="421">
        <v>336</v>
      </c>
      <c r="AP24" s="428">
        <f t="shared" si="22"/>
        <v>15</v>
      </c>
      <c r="AQ24" s="429">
        <v>200</v>
      </c>
      <c r="AR24" s="430"/>
      <c r="AS24" s="448"/>
      <c r="AT24" s="430"/>
      <c r="AU24" s="447"/>
      <c r="AV24" s="432"/>
      <c r="AW24" s="430"/>
      <c r="AX24" s="430"/>
      <c r="AY24" s="430"/>
      <c r="AZ24" s="431"/>
      <c r="BA24" s="433">
        <v>306</v>
      </c>
      <c r="BB24" s="434"/>
      <c r="BC24" s="435"/>
      <c r="BD24" s="434"/>
      <c r="BE24" s="436"/>
      <c r="BF24" s="437"/>
      <c r="BG24" s="438"/>
      <c r="BH24" s="438"/>
      <c r="BI24" s="438"/>
      <c r="BJ24" s="431"/>
      <c r="BK24" s="432"/>
      <c r="BL24" s="430"/>
      <c r="BM24" s="430"/>
      <c r="BN24" s="430"/>
      <c r="BO24" s="431"/>
      <c r="BP24" s="439">
        <v>1201</v>
      </c>
      <c r="BQ24" s="438"/>
      <c r="BR24" s="438"/>
      <c r="BS24" s="438"/>
      <c r="BT24" s="440"/>
      <c r="BU24" s="441"/>
      <c r="BV24" s="442"/>
      <c r="BW24" s="442"/>
      <c r="BX24" s="442"/>
      <c r="BY24" s="443"/>
    </row>
    <row r="25" spans="1:77" s="17" customFormat="1" ht="15" customHeight="1" thickBot="1">
      <c r="A25" s="464" t="s">
        <v>14</v>
      </c>
      <c r="B25" s="465">
        <v>1994</v>
      </c>
      <c r="C25" s="453">
        <f t="shared" si="4"/>
        <v>52574</v>
      </c>
      <c r="D25" s="454">
        <f t="shared" si="5"/>
        <v>35609</v>
      </c>
      <c r="E25" s="466">
        <f t="shared" si="17"/>
        <v>67.731197930536</v>
      </c>
      <c r="F25" s="454">
        <f>K25+P25+U25+Z25+AE25+AJ25+AO25+AT25+AY25+BD25+BI25+BN25+BS25+BX25</f>
        <v>98003</v>
      </c>
      <c r="G25" s="467">
        <f t="shared" si="18"/>
        <v>27.521974781656322</v>
      </c>
      <c r="H25" s="468">
        <v>26141</v>
      </c>
      <c r="I25" s="469">
        <v>22951</v>
      </c>
      <c r="J25" s="470">
        <f t="shared" si="19"/>
        <v>87.79694732412685</v>
      </c>
      <c r="K25" s="471">
        <v>65841</v>
      </c>
      <c r="L25" s="472">
        <f t="shared" si="20"/>
        <v>28.687638882837348</v>
      </c>
      <c r="M25" s="473">
        <v>1149</v>
      </c>
      <c r="N25" s="474">
        <v>1025</v>
      </c>
      <c r="O25" s="470">
        <f>N25/M25*100</f>
        <v>89.20800696257616</v>
      </c>
      <c r="P25" s="474">
        <v>2656</v>
      </c>
      <c r="Q25" s="456">
        <f>P25/N25*10</f>
        <v>25.91219512195122</v>
      </c>
      <c r="R25" s="475">
        <v>39</v>
      </c>
      <c r="S25" s="476">
        <v>39</v>
      </c>
      <c r="T25" s="416">
        <f>S25/R25*10</f>
        <v>10</v>
      </c>
      <c r="U25" s="476">
        <v>110</v>
      </c>
      <c r="V25" s="417">
        <f>U25/S25*10</f>
        <v>28.205128205128208</v>
      </c>
      <c r="W25" s="477">
        <v>510</v>
      </c>
      <c r="X25" s="478">
        <v>205</v>
      </c>
      <c r="Y25" s="479">
        <f>X25/W25*100</f>
        <v>40.19607843137255</v>
      </c>
      <c r="Z25" s="480">
        <v>367</v>
      </c>
      <c r="AA25" s="481">
        <f>Z25/X25*10</f>
        <v>17.902439024390244</v>
      </c>
      <c r="AB25" s="482">
        <v>1657</v>
      </c>
      <c r="AC25" s="483">
        <v>6</v>
      </c>
      <c r="AD25" s="422">
        <f>AC25/AB25*100</f>
        <v>0.3621001810500905</v>
      </c>
      <c r="AE25" s="483">
        <v>15</v>
      </c>
      <c r="AF25" s="423">
        <f>AE25/AC25*10</f>
        <v>25</v>
      </c>
      <c r="AG25" s="482">
        <v>18922</v>
      </c>
      <c r="AH25" s="484">
        <v>10623</v>
      </c>
      <c r="AI25" s="425">
        <f t="shared" si="15"/>
        <v>56.14099989430292</v>
      </c>
      <c r="AJ25" s="485">
        <v>27356</v>
      </c>
      <c r="AK25" s="426">
        <f t="shared" si="16"/>
        <v>25.751670902758164</v>
      </c>
      <c r="AL25" s="482">
        <v>1579</v>
      </c>
      <c r="AM25" s="483">
        <v>760</v>
      </c>
      <c r="AN25" s="427">
        <f t="shared" si="21"/>
        <v>48.13172894236859</v>
      </c>
      <c r="AO25" s="483">
        <v>1658</v>
      </c>
      <c r="AP25" s="428">
        <f t="shared" si="22"/>
        <v>21.815789473684212</v>
      </c>
      <c r="AQ25" s="486">
        <v>1526</v>
      </c>
      <c r="AR25" s="487"/>
      <c r="AS25" s="488"/>
      <c r="AT25" s="487"/>
      <c r="AU25" s="489"/>
      <c r="AV25" s="490"/>
      <c r="AW25" s="487"/>
      <c r="AX25" s="487"/>
      <c r="AY25" s="487"/>
      <c r="AZ25" s="491"/>
      <c r="BA25" s="492">
        <v>751</v>
      </c>
      <c r="BB25" s="493"/>
      <c r="BC25" s="494"/>
      <c r="BD25" s="493"/>
      <c r="BE25" s="495"/>
      <c r="BF25" s="496">
        <v>300</v>
      </c>
      <c r="BG25" s="497"/>
      <c r="BH25" s="497"/>
      <c r="BI25" s="497"/>
      <c r="BJ25" s="491"/>
      <c r="BK25" s="490"/>
      <c r="BL25" s="487"/>
      <c r="BM25" s="487"/>
      <c r="BN25" s="487"/>
      <c r="BO25" s="491"/>
      <c r="BP25" s="498"/>
      <c r="BQ25" s="497"/>
      <c r="BR25" s="497"/>
      <c r="BS25" s="497"/>
      <c r="BT25" s="499"/>
      <c r="BU25" s="441"/>
      <c r="BV25" s="500"/>
      <c r="BW25" s="500"/>
      <c r="BX25" s="500"/>
      <c r="BY25" s="501"/>
    </row>
    <row r="26" spans="1:77" s="42" customFormat="1" ht="15" customHeight="1" thickBot="1">
      <c r="A26" s="18" t="s">
        <v>24</v>
      </c>
      <c r="B26" s="19">
        <f>SUM(B5:B25)</f>
        <v>19562</v>
      </c>
      <c r="C26" s="64">
        <f>SUM(C5:C25)</f>
        <v>601668</v>
      </c>
      <c r="D26" s="65">
        <f>SUM(D5:D25)</f>
        <v>349304</v>
      </c>
      <c r="E26" s="66">
        <f>D26/C26*100</f>
        <v>58.05593782617656</v>
      </c>
      <c r="F26" s="65">
        <f>SUM(F5:F25)</f>
        <v>830188</v>
      </c>
      <c r="G26" s="67">
        <f>F26/D26*10</f>
        <v>23.766919359640887</v>
      </c>
      <c r="H26" s="68">
        <f>SUM(H5:H25)</f>
        <v>268709</v>
      </c>
      <c r="I26" s="65">
        <f>SUM(I6:I25)</f>
        <v>254058</v>
      </c>
      <c r="J26" s="69">
        <f t="shared" si="19"/>
        <v>94.54763331336129</v>
      </c>
      <c r="K26" s="65">
        <f>SUM(K6:K25)</f>
        <v>639619</v>
      </c>
      <c r="L26" s="67">
        <f t="shared" si="20"/>
        <v>25.17610152012533</v>
      </c>
      <c r="M26" s="68">
        <f>SUM(M5:M25)</f>
        <v>16834</v>
      </c>
      <c r="N26" s="65">
        <f>SUM(N5:N25)</f>
        <v>14432</v>
      </c>
      <c r="O26" s="69">
        <f>N26/M26*100</f>
        <v>85.73125816799335</v>
      </c>
      <c r="P26" s="65">
        <f>SUM(P5:P25)</f>
        <v>32271</v>
      </c>
      <c r="Q26" s="67">
        <f>P26/N26*10</f>
        <v>22.36072616407982</v>
      </c>
      <c r="R26" s="68">
        <f>SUM(R5:R25)</f>
        <v>840</v>
      </c>
      <c r="S26" s="65">
        <f>SUM(S5:S25)</f>
        <v>660</v>
      </c>
      <c r="T26" s="70">
        <f>S26/R26*100</f>
        <v>78.57142857142857</v>
      </c>
      <c r="U26" s="65">
        <f>SUM(U5:U25)</f>
        <v>823</v>
      </c>
      <c r="V26" s="87">
        <f>U26/S26*10</f>
        <v>12.46969696969697</v>
      </c>
      <c r="W26" s="64">
        <f>SUM(W5:W25)</f>
        <v>16806</v>
      </c>
      <c r="X26" s="65">
        <f>SUM(X5:X25)</f>
        <v>9431</v>
      </c>
      <c r="Y26" s="69">
        <f>X26/W26*100</f>
        <v>56.11686302511008</v>
      </c>
      <c r="Z26" s="65">
        <f>SUM(Z5:Z25)</f>
        <v>11969</v>
      </c>
      <c r="AA26" s="67">
        <f>Z26/X26*10</f>
        <v>12.691125013254162</v>
      </c>
      <c r="AB26" s="68">
        <f>SUM(AB5:AB25)</f>
        <v>115887</v>
      </c>
      <c r="AC26" s="65">
        <f>SUM(AC5:AC25)</f>
        <v>10332</v>
      </c>
      <c r="AD26" s="72">
        <f>AC26/AB26*100</f>
        <v>8.915581557896916</v>
      </c>
      <c r="AE26" s="65">
        <f>SUM(AE5:AE25)</f>
        <v>20356</v>
      </c>
      <c r="AF26" s="71">
        <f>AE26/AC26*10</f>
        <v>19.70189701897019</v>
      </c>
      <c r="AG26" s="68">
        <f>SUM(AG5:AG25)</f>
        <v>132769</v>
      </c>
      <c r="AH26" s="65">
        <f>SUM(AH5:AH25)</f>
        <v>52186</v>
      </c>
      <c r="AI26" s="66">
        <f t="shared" si="15"/>
        <v>39.30586206117392</v>
      </c>
      <c r="AJ26" s="65">
        <f>SUM(AJ5:AJ25)</f>
        <v>112576</v>
      </c>
      <c r="AK26" s="89">
        <f t="shared" si="16"/>
        <v>21.57206913731652</v>
      </c>
      <c r="AL26" s="68">
        <f>SUM(AL5:AL25)</f>
        <v>32841</v>
      </c>
      <c r="AM26" s="65">
        <f>SUM(AM5:AM25)</f>
        <v>8165</v>
      </c>
      <c r="AN26" s="70">
        <f t="shared" si="21"/>
        <v>24.862214914283975</v>
      </c>
      <c r="AO26" s="65">
        <f>SUM(AO5:AO25)</f>
        <v>12554</v>
      </c>
      <c r="AP26" s="89">
        <f t="shared" si="22"/>
        <v>15.375382731169626</v>
      </c>
      <c r="AQ26" s="23">
        <f>SUM(AQ5:AQ25)</f>
        <v>3346</v>
      </c>
      <c r="AR26" s="24">
        <f>SUM(AR5:AR25)</f>
        <v>0</v>
      </c>
      <c r="AS26" s="25">
        <f>AR26/AQ26*100</f>
        <v>0</v>
      </c>
      <c r="AT26" s="24">
        <f>SUM(AT5:AT25)</f>
        <v>0</v>
      </c>
      <c r="AU26" s="26" t="e">
        <f>AT26/AR26*10</f>
        <v>#DIV/0!</v>
      </c>
      <c r="AV26" s="23">
        <f>SUM(AV5:AV25)</f>
        <v>1946</v>
      </c>
      <c r="AW26" s="24">
        <f>SUM(AW5:AW25)</f>
        <v>0</v>
      </c>
      <c r="AX26" s="27">
        <f>AW26/AV26*100</f>
        <v>0</v>
      </c>
      <c r="AY26" s="28">
        <f>SUM(AY5:AY25)</f>
        <v>0</v>
      </c>
      <c r="AZ26" s="29"/>
      <c r="BA26" s="21">
        <f>SUM(BA5:BA25)</f>
        <v>6359</v>
      </c>
      <c r="BB26" s="20">
        <f>SUM(BB5:BB25)</f>
        <v>0</v>
      </c>
      <c r="BC26" s="22">
        <f>BB26/BA26*100</f>
        <v>0</v>
      </c>
      <c r="BD26" s="20">
        <f>SUM(BD5:BD25)</f>
        <v>0</v>
      </c>
      <c r="BE26" s="30"/>
      <c r="BF26" s="31">
        <f>SUM(BF5:BF25)</f>
        <v>1636</v>
      </c>
      <c r="BG26" s="32">
        <f>SUM(BG5:BG25)</f>
        <v>0</v>
      </c>
      <c r="BH26" s="33">
        <f>BG26/BF26*100</f>
        <v>0</v>
      </c>
      <c r="BI26" s="32">
        <f>SUM(BI5:BI25)</f>
        <v>0</v>
      </c>
      <c r="BJ26" s="34"/>
      <c r="BK26" s="35">
        <f>SUM(BK5:BK25)</f>
        <v>1253</v>
      </c>
      <c r="BL26" s="35">
        <f>SUM(BL5:BL25)</f>
        <v>0</v>
      </c>
      <c r="BM26" s="36">
        <f>BL26/BK26*100</f>
        <v>0</v>
      </c>
      <c r="BN26" s="35">
        <f>SUM(BN5:BN25)</f>
        <v>0</v>
      </c>
      <c r="BO26" s="37"/>
      <c r="BP26" s="38">
        <f>SUM(BP5:BP25)</f>
        <v>1336</v>
      </c>
      <c r="BQ26" s="39"/>
      <c r="BR26" s="39"/>
      <c r="BS26" s="39"/>
      <c r="BT26" s="40"/>
      <c r="BU26" s="41">
        <f>SUM(BU7:BU25)</f>
        <v>1106</v>
      </c>
      <c r="BV26" s="41">
        <f>SUM(BV6:BV25)</f>
        <v>40</v>
      </c>
      <c r="BW26" s="41">
        <f>BV26/BU26*100</f>
        <v>3.616636528028933</v>
      </c>
      <c r="BX26" s="41">
        <f>SUM(BX6:BX25)</f>
        <v>20</v>
      </c>
      <c r="BY26" s="94">
        <f>BX26/BV26*10</f>
        <v>5</v>
      </c>
    </row>
    <row r="27" spans="1:77" s="62" customFormat="1" ht="16.5" customHeight="1" thickBot="1">
      <c r="A27" s="43" t="s">
        <v>15</v>
      </c>
      <c r="B27" s="63">
        <v>11458</v>
      </c>
      <c r="C27" s="73">
        <v>585734</v>
      </c>
      <c r="D27" s="74">
        <v>70548</v>
      </c>
      <c r="E27" s="75">
        <v>12.044375091765204</v>
      </c>
      <c r="F27" s="74">
        <v>247626</v>
      </c>
      <c r="G27" s="76">
        <v>35.10035720360606</v>
      </c>
      <c r="H27" s="77">
        <v>236907</v>
      </c>
      <c r="I27" s="78">
        <v>67595</v>
      </c>
      <c r="J27" s="79">
        <v>28.532293262757115</v>
      </c>
      <c r="K27" s="78">
        <v>239633</v>
      </c>
      <c r="L27" s="76">
        <v>35.45129077594497</v>
      </c>
      <c r="M27" s="77">
        <v>24059</v>
      </c>
      <c r="N27" s="78">
        <v>2145</v>
      </c>
      <c r="O27" s="79">
        <v>8.915582526289539</v>
      </c>
      <c r="P27" s="80">
        <v>5955</v>
      </c>
      <c r="Q27" s="81">
        <v>27.762237762237763</v>
      </c>
      <c r="R27" s="502">
        <v>611</v>
      </c>
      <c r="S27" s="78">
        <v>0</v>
      </c>
      <c r="T27" s="75">
        <v>0</v>
      </c>
      <c r="U27" s="78">
        <v>0</v>
      </c>
      <c r="V27" s="82">
        <v>0</v>
      </c>
      <c r="W27" s="503">
        <v>15866</v>
      </c>
      <c r="X27" s="504">
        <v>83</v>
      </c>
      <c r="Y27" s="504">
        <v>0.5231312240010085</v>
      </c>
      <c r="Z27" s="504">
        <v>168</v>
      </c>
      <c r="AA27" s="505">
        <v>20.240963855421686</v>
      </c>
      <c r="AB27" s="77">
        <v>125317</v>
      </c>
      <c r="AC27" s="78">
        <v>0</v>
      </c>
      <c r="AD27" s="75">
        <v>0</v>
      </c>
      <c r="AE27" s="78">
        <v>0</v>
      </c>
      <c r="AF27" s="76">
        <v>0</v>
      </c>
      <c r="AG27" s="77">
        <v>119306</v>
      </c>
      <c r="AH27" s="78">
        <v>707</v>
      </c>
      <c r="AI27" s="75">
        <v>0.5925938343419442</v>
      </c>
      <c r="AJ27" s="78">
        <v>1797</v>
      </c>
      <c r="AK27" s="82">
        <v>25.41725601131542</v>
      </c>
      <c r="AL27" s="90">
        <v>38330</v>
      </c>
      <c r="AM27" s="91">
        <v>18</v>
      </c>
      <c r="AN27" s="92">
        <v>0.04696060527002348</v>
      </c>
      <c r="AO27" s="91">
        <v>73</v>
      </c>
      <c r="AP27" s="93">
        <v>40.55555555555556</v>
      </c>
      <c r="AQ27" s="48">
        <v>10001</v>
      </c>
      <c r="AR27" s="49"/>
      <c r="AS27" s="49"/>
      <c r="AT27" s="49"/>
      <c r="AU27" s="50"/>
      <c r="AV27" s="48">
        <v>1720</v>
      </c>
      <c r="AW27" s="49"/>
      <c r="AX27" s="49"/>
      <c r="AY27" s="49"/>
      <c r="AZ27" s="50"/>
      <c r="BA27" s="44">
        <v>10169</v>
      </c>
      <c r="BB27" s="45"/>
      <c r="BC27" s="46"/>
      <c r="BD27" s="45"/>
      <c r="BE27" s="47"/>
      <c r="BF27" s="51">
        <v>1673</v>
      </c>
      <c r="BG27" s="52"/>
      <c r="BH27" s="52"/>
      <c r="BI27" s="52"/>
      <c r="BJ27" s="53"/>
      <c r="BK27" s="54"/>
      <c r="BL27" s="55"/>
      <c r="BM27" s="55"/>
      <c r="BN27" s="55"/>
      <c r="BO27" s="56"/>
      <c r="BP27" s="57"/>
      <c r="BQ27" s="52"/>
      <c r="BR27" s="52"/>
      <c r="BS27" s="52"/>
      <c r="BT27" s="58"/>
      <c r="BU27" s="59">
        <v>0</v>
      </c>
      <c r="BV27" s="60">
        <v>0</v>
      </c>
      <c r="BW27" s="60">
        <v>0</v>
      </c>
      <c r="BX27" s="60">
        <v>0</v>
      </c>
      <c r="BY27" s="61">
        <v>0</v>
      </c>
    </row>
  </sheetData>
  <sheetProtection selectLockedCells="1" selectUnlockedCells="1"/>
  <mergeCells count="18">
    <mergeCell ref="BU3:BY3"/>
    <mergeCell ref="AV3:AZ3"/>
    <mergeCell ref="BA3:BE3"/>
    <mergeCell ref="AB3:AF3"/>
    <mergeCell ref="BK3:BO3"/>
    <mergeCell ref="BP3:BT3"/>
    <mergeCell ref="A3:A4"/>
    <mergeCell ref="B3:B4"/>
    <mergeCell ref="C3:G3"/>
    <mergeCell ref="H3:L3"/>
    <mergeCell ref="C1:Q1"/>
    <mergeCell ref="M3:Q3"/>
    <mergeCell ref="R3:V3"/>
    <mergeCell ref="BF3:BJ3"/>
    <mergeCell ref="W3:AA3"/>
    <mergeCell ref="AG3:AK3"/>
    <mergeCell ref="AL3:AP3"/>
    <mergeCell ref="AQ3:AU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85" r:id="rId1"/>
  <colBreaks count="2" manualBreakCount="2">
    <brk id="22" max="26" man="1"/>
    <brk id="37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F33" sqref="F33"/>
    </sheetView>
  </sheetViews>
  <sheetFormatPr defaultColWidth="9.00390625" defaultRowHeight="12.75"/>
  <cols>
    <col min="1" max="1" width="27.875" style="4" customWidth="1"/>
    <col min="2" max="2" width="13.375" style="4" customWidth="1"/>
    <col min="3" max="3" width="15.625" style="4" customWidth="1"/>
    <col min="4" max="4" width="14.375" style="4" customWidth="1"/>
    <col min="5" max="5" width="14.375" style="4" bestFit="1" customWidth="1"/>
    <col min="6" max="6" width="9.75390625" style="4" bestFit="1" customWidth="1"/>
    <col min="7" max="7" width="11.375" style="4" bestFit="1" customWidth="1"/>
    <col min="8" max="8" width="9.75390625" style="4" bestFit="1" customWidth="1"/>
    <col min="9" max="9" width="18.25390625" style="4" bestFit="1" customWidth="1"/>
    <col min="10" max="16384" width="9.125" style="4" customWidth="1"/>
  </cols>
  <sheetData>
    <row r="1" spans="1:9" ht="18.75">
      <c r="A1" s="530" t="s">
        <v>74</v>
      </c>
      <c r="B1" s="531"/>
      <c r="C1" s="531"/>
      <c r="D1" s="531"/>
      <c r="E1" s="531"/>
      <c r="F1" s="531"/>
      <c r="G1" s="371"/>
      <c r="H1" s="254">
        <v>43325</v>
      </c>
      <c r="I1" s="255"/>
    </row>
    <row r="2" spans="1:9" ht="19.5" thickBot="1">
      <c r="A2" s="353"/>
      <c r="F2" s="226"/>
      <c r="G2" s="226"/>
      <c r="H2" s="213"/>
      <c r="I2" s="213"/>
    </row>
    <row r="3" spans="1:9" ht="19.5" thickBot="1">
      <c r="A3" s="532" t="s">
        <v>75</v>
      </c>
      <c r="B3" s="532" t="s">
        <v>76</v>
      </c>
      <c r="C3" s="532"/>
      <c r="D3" s="532"/>
      <c r="E3" s="532"/>
      <c r="F3" s="532"/>
      <c r="G3" s="532"/>
      <c r="H3" s="532"/>
      <c r="I3" s="532"/>
    </row>
    <row r="4" spans="1:9" ht="19.5" thickBot="1">
      <c r="A4" s="532"/>
      <c r="B4" s="532" t="s">
        <v>77</v>
      </c>
      <c r="C4" s="532"/>
      <c r="D4" s="532"/>
      <c r="E4" s="532"/>
      <c r="F4" s="532" t="s">
        <v>78</v>
      </c>
      <c r="G4" s="532"/>
      <c r="H4" s="532"/>
      <c r="I4" s="532"/>
    </row>
    <row r="5" spans="1:9" ht="19.5" thickBot="1">
      <c r="A5" s="532"/>
      <c r="B5" s="354" t="s">
        <v>79</v>
      </c>
      <c r="C5" s="355" t="s">
        <v>80</v>
      </c>
      <c r="D5" s="355" t="s">
        <v>81</v>
      </c>
      <c r="E5" s="356" t="s">
        <v>0</v>
      </c>
      <c r="F5" s="354" t="s">
        <v>79</v>
      </c>
      <c r="G5" s="355" t="s">
        <v>80</v>
      </c>
      <c r="H5" s="355" t="s">
        <v>81</v>
      </c>
      <c r="I5" s="356" t="s">
        <v>0</v>
      </c>
    </row>
    <row r="6" spans="1:9" ht="18.75">
      <c r="A6" s="96" t="s">
        <v>1</v>
      </c>
      <c r="B6" s="97">
        <v>469</v>
      </c>
      <c r="C6" s="98">
        <v>469</v>
      </c>
      <c r="D6" s="98">
        <v>469</v>
      </c>
      <c r="E6" s="99">
        <f aca="true" t="shared" si="0" ref="E6:E27">D6/B6*100</f>
        <v>100</v>
      </c>
      <c r="F6" s="100">
        <v>0</v>
      </c>
      <c r="G6" s="101"/>
      <c r="H6" s="101"/>
      <c r="I6" s="102"/>
    </row>
    <row r="7" spans="1:9" ht="18.75">
      <c r="A7" s="103" t="s">
        <v>17</v>
      </c>
      <c r="B7" s="104">
        <v>5130</v>
      </c>
      <c r="C7" s="105">
        <v>5130</v>
      </c>
      <c r="D7" s="105">
        <v>5035</v>
      </c>
      <c r="E7" s="106">
        <f t="shared" si="0"/>
        <v>98.14814814814815</v>
      </c>
      <c r="F7" s="107">
        <v>4953</v>
      </c>
      <c r="G7" s="108">
        <v>3624</v>
      </c>
      <c r="H7" s="108">
        <v>3624</v>
      </c>
      <c r="I7" s="109">
        <f aca="true" t="shared" si="1" ref="I7:I27">H7/F7*100</f>
        <v>73.16777710478497</v>
      </c>
    </row>
    <row r="8" spans="1:9" ht="18.75">
      <c r="A8" s="103" t="s">
        <v>18</v>
      </c>
      <c r="B8" s="104">
        <v>5409</v>
      </c>
      <c r="C8" s="105">
        <v>5409</v>
      </c>
      <c r="D8" s="105">
        <v>5409</v>
      </c>
      <c r="E8" s="106">
        <f t="shared" si="0"/>
        <v>100</v>
      </c>
      <c r="F8" s="107">
        <v>1600</v>
      </c>
      <c r="G8" s="108">
        <v>1600</v>
      </c>
      <c r="H8" s="108">
        <v>1600</v>
      </c>
      <c r="I8" s="109">
        <f t="shared" si="1"/>
        <v>100</v>
      </c>
    </row>
    <row r="9" spans="1:9" ht="18.75">
      <c r="A9" s="103" t="s">
        <v>2</v>
      </c>
      <c r="B9" s="104">
        <v>2634</v>
      </c>
      <c r="C9" s="105">
        <v>2634</v>
      </c>
      <c r="D9" s="105">
        <v>2634</v>
      </c>
      <c r="E9" s="106">
        <f t="shared" si="0"/>
        <v>100</v>
      </c>
      <c r="F9" s="107">
        <v>3546</v>
      </c>
      <c r="G9" s="108">
        <v>3546</v>
      </c>
      <c r="H9" s="108">
        <v>3546</v>
      </c>
      <c r="I9" s="109">
        <f t="shared" si="1"/>
        <v>100</v>
      </c>
    </row>
    <row r="10" spans="1:9" ht="18.75">
      <c r="A10" s="103" t="s">
        <v>3</v>
      </c>
      <c r="B10" s="104">
        <v>1097</v>
      </c>
      <c r="C10" s="105">
        <v>1097</v>
      </c>
      <c r="D10" s="105">
        <v>1097</v>
      </c>
      <c r="E10" s="106">
        <f t="shared" si="0"/>
        <v>100</v>
      </c>
      <c r="F10" s="107">
        <v>265</v>
      </c>
      <c r="G10" s="108">
        <v>265</v>
      </c>
      <c r="H10" s="108">
        <v>265</v>
      </c>
      <c r="I10" s="109">
        <f t="shared" si="1"/>
        <v>100</v>
      </c>
    </row>
    <row r="11" spans="1:9" ht="18.75">
      <c r="A11" s="103" t="s">
        <v>19</v>
      </c>
      <c r="B11" s="104">
        <v>2682</v>
      </c>
      <c r="C11" s="105">
        <v>2682</v>
      </c>
      <c r="D11" s="105">
        <v>2682</v>
      </c>
      <c r="E11" s="106">
        <f t="shared" si="0"/>
        <v>100</v>
      </c>
      <c r="F11" s="107">
        <v>7254</v>
      </c>
      <c r="G11" s="108">
        <v>7254</v>
      </c>
      <c r="H11" s="108">
        <v>7254</v>
      </c>
      <c r="I11" s="109">
        <f t="shared" si="1"/>
        <v>100</v>
      </c>
    </row>
    <row r="12" spans="1:9" ht="18.75">
      <c r="A12" s="103" t="s">
        <v>4</v>
      </c>
      <c r="B12" s="104">
        <v>4540</v>
      </c>
      <c r="C12" s="105">
        <v>4540</v>
      </c>
      <c r="D12" s="105">
        <v>4540</v>
      </c>
      <c r="E12" s="106">
        <f t="shared" si="0"/>
        <v>100</v>
      </c>
      <c r="F12" s="107">
        <v>4805</v>
      </c>
      <c r="G12" s="108">
        <v>4805</v>
      </c>
      <c r="H12" s="108">
        <v>4805</v>
      </c>
      <c r="I12" s="109">
        <f t="shared" si="1"/>
        <v>100</v>
      </c>
    </row>
    <row r="13" spans="1:9" ht="18.75">
      <c r="A13" s="103" t="s">
        <v>5</v>
      </c>
      <c r="B13" s="104">
        <v>4221</v>
      </c>
      <c r="C13" s="105">
        <v>4221</v>
      </c>
      <c r="D13" s="105">
        <v>4221</v>
      </c>
      <c r="E13" s="106">
        <f t="shared" si="0"/>
        <v>100</v>
      </c>
      <c r="F13" s="107">
        <v>5635</v>
      </c>
      <c r="G13" s="108">
        <v>5635</v>
      </c>
      <c r="H13" s="108">
        <v>5635</v>
      </c>
      <c r="I13" s="109">
        <f t="shared" si="1"/>
        <v>100</v>
      </c>
    </row>
    <row r="14" spans="1:9" ht="18.75">
      <c r="A14" s="103" t="s">
        <v>6</v>
      </c>
      <c r="B14" s="104">
        <v>2824</v>
      </c>
      <c r="C14" s="105">
        <v>2503</v>
      </c>
      <c r="D14" s="105">
        <v>2503</v>
      </c>
      <c r="E14" s="106">
        <f t="shared" si="0"/>
        <v>88.63314447592067</v>
      </c>
      <c r="F14" s="107">
        <v>489</v>
      </c>
      <c r="G14" s="108">
        <v>489</v>
      </c>
      <c r="H14" s="108">
        <v>489</v>
      </c>
      <c r="I14" s="109">
        <f t="shared" si="1"/>
        <v>100</v>
      </c>
    </row>
    <row r="15" spans="1:9" ht="18.75">
      <c r="A15" s="103" t="s">
        <v>7</v>
      </c>
      <c r="B15" s="104">
        <v>702</v>
      </c>
      <c r="C15" s="105">
        <v>702</v>
      </c>
      <c r="D15" s="105">
        <v>702</v>
      </c>
      <c r="E15" s="106">
        <f t="shared" si="0"/>
        <v>100</v>
      </c>
      <c r="F15" s="107">
        <v>1320</v>
      </c>
      <c r="G15" s="108">
        <v>1320</v>
      </c>
      <c r="H15" s="108">
        <v>1320</v>
      </c>
      <c r="I15" s="109">
        <f t="shared" si="1"/>
        <v>100</v>
      </c>
    </row>
    <row r="16" spans="1:9" ht="18.75">
      <c r="A16" s="103" t="s">
        <v>8</v>
      </c>
      <c r="B16" s="104">
        <v>2899</v>
      </c>
      <c r="C16" s="105">
        <v>2899</v>
      </c>
      <c r="D16" s="105">
        <v>2899</v>
      </c>
      <c r="E16" s="106">
        <f t="shared" si="0"/>
        <v>100</v>
      </c>
      <c r="F16" s="107">
        <v>783</v>
      </c>
      <c r="G16" s="108">
        <v>783</v>
      </c>
      <c r="H16" s="108">
        <v>783</v>
      </c>
      <c r="I16" s="109">
        <f t="shared" si="1"/>
        <v>100</v>
      </c>
    </row>
    <row r="17" spans="1:9" ht="18.75">
      <c r="A17" s="103" t="s">
        <v>9</v>
      </c>
      <c r="B17" s="104">
        <v>1880</v>
      </c>
      <c r="C17" s="105">
        <v>1880</v>
      </c>
      <c r="D17" s="105">
        <v>1880</v>
      </c>
      <c r="E17" s="106">
        <f t="shared" si="0"/>
        <v>100</v>
      </c>
      <c r="F17" s="107">
        <v>453</v>
      </c>
      <c r="G17" s="108">
        <v>453</v>
      </c>
      <c r="H17" s="108">
        <v>453</v>
      </c>
      <c r="I17" s="109">
        <f t="shared" si="1"/>
        <v>100</v>
      </c>
    </row>
    <row r="18" spans="1:9" ht="18.75">
      <c r="A18" s="103" t="s">
        <v>20</v>
      </c>
      <c r="B18" s="104">
        <v>3461</v>
      </c>
      <c r="C18" s="105">
        <v>3461</v>
      </c>
      <c r="D18" s="105">
        <v>3461</v>
      </c>
      <c r="E18" s="106">
        <f t="shared" si="0"/>
        <v>100</v>
      </c>
      <c r="F18" s="107">
        <v>878</v>
      </c>
      <c r="G18" s="108">
        <v>878</v>
      </c>
      <c r="H18" s="108">
        <v>878</v>
      </c>
      <c r="I18" s="109">
        <f t="shared" si="1"/>
        <v>100</v>
      </c>
    </row>
    <row r="19" spans="1:9" ht="18.75">
      <c r="A19" s="103" t="s">
        <v>10</v>
      </c>
      <c r="B19" s="104">
        <v>1881</v>
      </c>
      <c r="C19" s="105">
        <v>1881</v>
      </c>
      <c r="D19" s="105">
        <v>1881</v>
      </c>
      <c r="E19" s="106">
        <f t="shared" si="0"/>
        <v>100</v>
      </c>
      <c r="F19" s="107">
        <v>2181</v>
      </c>
      <c r="G19" s="108">
        <v>2181</v>
      </c>
      <c r="H19" s="108">
        <v>2181</v>
      </c>
      <c r="I19" s="109">
        <f t="shared" si="1"/>
        <v>100</v>
      </c>
    </row>
    <row r="20" spans="1:9" ht="18.75">
      <c r="A20" s="103" t="s">
        <v>11</v>
      </c>
      <c r="B20" s="104">
        <v>2103</v>
      </c>
      <c r="C20" s="105">
        <v>2103</v>
      </c>
      <c r="D20" s="105">
        <v>2103</v>
      </c>
      <c r="E20" s="106">
        <f t="shared" si="0"/>
        <v>100</v>
      </c>
      <c r="F20" s="107">
        <v>3410</v>
      </c>
      <c r="G20" s="108">
        <v>3410</v>
      </c>
      <c r="H20" s="108">
        <v>3410</v>
      </c>
      <c r="I20" s="109">
        <f t="shared" si="1"/>
        <v>100</v>
      </c>
    </row>
    <row r="21" spans="1:9" ht="18.75">
      <c r="A21" s="103" t="s">
        <v>21</v>
      </c>
      <c r="B21" s="104">
        <v>1902</v>
      </c>
      <c r="C21" s="105">
        <v>1902</v>
      </c>
      <c r="D21" s="105">
        <v>1902</v>
      </c>
      <c r="E21" s="106">
        <f t="shared" si="0"/>
        <v>100</v>
      </c>
      <c r="F21" s="107">
        <v>2362</v>
      </c>
      <c r="G21" s="108">
        <v>2362</v>
      </c>
      <c r="H21" s="108">
        <v>2362</v>
      </c>
      <c r="I21" s="109">
        <f t="shared" si="1"/>
        <v>100</v>
      </c>
    </row>
    <row r="22" spans="1:9" ht="18.75">
      <c r="A22" s="103" t="s">
        <v>22</v>
      </c>
      <c r="B22" s="104">
        <v>3589</v>
      </c>
      <c r="C22" s="105">
        <v>3589</v>
      </c>
      <c r="D22" s="105">
        <v>3589</v>
      </c>
      <c r="E22" s="106">
        <f t="shared" si="0"/>
        <v>100</v>
      </c>
      <c r="F22" s="107">
        <v>2275</v>
      </c>
      <c r="G22" s="108">
        <v>2275</v>
      </c>
      <c r="H22" s="108">
        <v>2275</v>
      </c>
      <c r="I22" s="109">
        <f t="shared" si="1"/>
        <v>100</v>
      </c>
    </row>
    <row r="23" spans="1:9" ht="18.75">
      <c r="A23" s="103" t="s">
        <v>12</v>
      </c>
      <c r="B23" s="104">
        <v>3388</v>
      </c>
      <c r="C23" s="105">
        <v>3388</v>
      </c>
      <c r="D23" s="105">
        <v>3388</v>
      </c>
      <c r="E23" s="106">
        <f t="shared" si="0"/>
        <v>100</v>
      </c>
      <c r="F23" s="107">
        <v>1533</v>
      </c>
      <c r="G23" s="108">
        <v>1533</v>
      </c>
      <c r="H23" s="108">
        <v>1533</v>
      </c>
      <c r="I23" s="109">
        <f t="shared" si="1"/>
        <v>100</v>
      </c>
    </row>
    <row r="24" spans="1:9" ht="18.75">
      <c r="A24" s="103" t="s">
        <v>13</v>
      </c>
      <c r="B24" s="104">
        <v>3683</v>
      </c>
      <c r="C24" s="105">
        <v>3683</v>
      </c>
      <c r="D24" s="105">
        <v>3683</v>
      </c>
      <c r="E24" s="106">
        <f t="shared" si="0"/>
        <v>100</v>
      </c>
      <c r="F24" s="107">
        <v>3208</v>
      </c>
      <c r="G24" s="108">
        <v>3208</v>
      </c>
      <c r="H24" s="108">
        <v>3208</v>
      </c>
      <c r="I24" s="109">
        <f t="shared" si="1"/>
        <v>100</v>
      </c>
    </row>
    <row r="25" spans="1:9" ht="18.75">
      <c r="A25" s="103" t="s">
        <v>23</v>
      </c>
      <c r="B25" s="104">
        <v>3615</v>
      </c>
      <c r="C25" s="105">
        <v>3615</v>
      </c>
      <c r="D25" s="105">
        <v>3615</v>
      </c>
      <c r="E25" s="106">
        <f t="shared" si="0"/>
        <v>100</v>
      </c>
      <c r="F25" s="107">
        <v>1473</v>
      </c>
      <c r="G25" s="108">
        <v>1473</v>
      </c>
      <c r="H25" s="108">
        <v>1473</v>
      </c>
      <c r="I25" s="109">
        <f t="shared" si="1"/>
        <v>100</v>
      </c>
    </row>
    <row r="26" spans="1:9" ht="19.5" thickBot="1">
      <c r="A26" s="110" t="s">
        <v>14</v>
      </c>
      <c r="B26" s="111">
        <v>4332</v>
      </c>
      <c r="C26" s="112">
        <v>4329</v>
      </c>
      <c r="D26" s="112">
        <v>4329</v>
      </c>
      <c r="E26" s="113">
        <f t="shared" si="0"/>
        <v>99.93074792243767</v>
      </c>
      <c r="F26" s="114">
        <v>3130</v>
      </c>
      <c r="G26" s="115">
        <v>2783</v>
      </c>
      <c r="H26" s="115">
        <v>2783</v>
      </c>
      <c r="I26" s="116">
        <f t="shared" si="1"/>
        <v>88.91373801916933</v>
      </c>
    </row>
    <row r="27" spans="1:9" ht="19.5" thickBot="1">
      <c r="A27" s="117" t="s">
        <v>82</v>
      </c>
      <c r="B27" s="117">
        <f>SUM(B6:B26)</f>
        <v>62441</v>
      </c>
      <c r="C27" s="117">
        <f>SUM(C6:C26)</f>
        <v>62117</v>
      </c>
      <c r="D27" s="117">
        <f>SUM(D6:D26)</f>
        <v>62022</v>
      </c>
      <c r="E27" s="118">
        <f t="shared" si="0"/>
        <v>99.32896654441792</v>
      </c>
      <c r="F27" s="119">
        <f>SUM(F6:F26)</f>
        <v>51553</v>
      </c>
      <c r="G27" s="119">
        <f>SUM(G6:G26)</f>
        <v>49877</v>
      </c>
      <c r="H27" s="119">
        <f>SUM(H6:H26)</f>
        <v>49877</v>
      </c>
      <c r="I27" s="120">
        <f t="shared" si="1"/>
        <v>96.74897678117665</v>
      </c>
    </row>
    <row r="28" spans="1:9" ht="16.5" customHeight="1" thickBot="1">
      <c r="A28" s="357" t="s">
        <v>83</v>
      </c>
      <c r="B28" s="358">
        <v>67632</v>
      </c>
      <c r="C28" s="359">
        <v>66980</v>
      </c>
      <c r="D28" s="359">
        <v>66980</v>
      </c>
      <c r="E28" s="360">
        <v>99.03595930920275</v>
      </c>
      <c r="F28" s="361">
        <v>56796</v>
      </c>
      <c r="G28" s="359">
        <v>45817</v>
      </c>
      <c r="H28" s="359">
        <v>45134</v>
      </c>
      <c r="I28" s="362">
        <v>79.46686386365236</v>
      </c>
    </row>
  </sheetData>
  <mergeCells count="7">
    <mergeCell ref="A1:G1"/>
    <mergeCell ref="H1:I1"/>
    <mergeCell ref="F2:I2"/>
    <mergeCell ref="A3:A5"/>
    <mergeCell ref="B3:I3"/>
    <mergeCell ref="B4:E4"/>
    <mergeCell ref="F4:I4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8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X31" sqref="AX31"/>
    </sheetView>
  </sheetViews>
  <sheetFormatPr defaultColWidth="9.00390625" defaultRowHeight="12.75"/>
  <cols>
    <col min="1" max="1" width="25.25390625" style="4" customWidth="1"/>
    <col min="2" max="2" width="11.25390625" style="4" customWidth="1"/>
    <col min="3" max="3" width="8.625" style="4" customWidth="1"/>
    <col min="4" max="4" width="6.125" style="4" customWidth="1"/>
    <col min="5" max="5" width="8.75390625" style="4" customWidth="1"/>
    <col min="6" max="6" width="6.625" style="4" customWidth="1"/>
    <col min="7" max="7" width="0.2421875" style="4" hidden="1" customWidth="1"/>
    <col min="8" max="8" width="3.875" style="4" hidden="1" customWidth="1"/>
    <col min="9" max="9" width="4.75390625" style="4" hidden="1" customWidth="1"/>
    <col min="10" max="11" width="3.875" style="4" hidden="1" customWidth="1"/>
    <col min="12" max="12" width="7.625" style="4" hidden="1" customWidth="1"/>
    <col min="13" max="15" width="3.875" style="4" hidden="1" customWidth="1"/>
    <col min="16" max="16" width="6.875" style="4" hidden="1" customWidth="1"/>
    <col min="17" max="18" width="3.875" style="4" hidden="1" customWidth="1"/>
    <col min="19" max="20" width="6.875" style="4" hidden="1" customWidth="1"/>
    <col min="21" max="23" width="3.875" style="4" hidden="1" customWidth="1"/>
    <col min="24" max="24" width="6.875" style="4" hidden="1" customWidth="1"/>
    <col min="25" max="26" width="3.875" style="4" hidden="1" customWidth="1"/>
    <col min="27" max="27" width="9.75390625" style="4" hidden="1" customWidth="1"/>
    <col min="28" max="28" width="8.375" style="4" customWidth="1"/>
    <col min="29" max="29" width="6.875" style="4" customWidth="1"/>
    <col min="30" max="30" width="5.875" style="4" customWidth="1"/>
    <col min="31" max="31" width="8.25390625" style="4" customWidth="1"/>
    <col min="32" max="32" width="7.875" style="4" customWidth="1"/>
    <col min="33" max="33" width="6.875" style="4" hidden="1" customWidth="1"/>
    <col min="34" max="36" width="3.875" style="4" hidden="1" customWidth="1"/>
    <col min="37" max="37" width="6.875" style="4" hidden="1" customWidth="1"/>
    <col min="38" max="39" width="3.875" style="4" hidden="1" customWidth="1"/>
    <col min="40" max="40" width="0.12890625" style="4" hidden="1" customWidth="1"/>
    <col min="41" max="41" width="9.375" style="4" customWidth="1"/>
    <col min="42" max="42" width="5.375" style="4" customWidth="1"/>
    <col min="43" max="43" width="6.00390625" style="4" customWidth="1"/>
    <col min="44" max="44" width="6.25390625" style="4" customWidth="1"/>
    <col min="45" max="45" width="6.875" style="4" customWidth="1"/>
    <col min="46" max="46" width="8.125" style="4" hidden="1" customWidth="1"/>
    <col min="47" max="48" width="3.875" style="4" hidden="1" customWidth="1"/>
    <col min="49" max="49" width="9.75390625" style="4" hidden="1" customWidth="1"/>
    <col min="50" max="50" width="8.75390625" style="4" customWidth="1"/>
    <col min="51" max="51" width="6.75390625" style="4" customWidth="1"/>
    <col min="52" max="52" width="6.375" style="4" customWidth="1"/>
    <col min="53" max="53" width="8.125" style="4" customWidth="1"/>
    <col min="54" max="54" width="7.00390625" style="4" bestFit="1" customWidth="1"/>
    <col min="55" max="16384" width="9.125" style="4" customWidth="1"/>
  </cols>
  <sheetData>
    <row r="1" spans="1:54" ht="33.75" customHeight="1">
      <c r="A1" s="506" t="s">
        <v>73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</row>
    <row r="2" spans="1:54" ht="20.25" customHeight="1" thickBot="1">
      <c r="A2" s="95"/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</row>
    <row r="3" spans="1:54" ht="15.75" customHeight="1" thickBot="1">
      <c r="A3" s="536" t="s">
        <v>16</v>
      </c>
      <c r="B3" s="537" t="s">
        <v>25</v>
      </c>
      <c r="C3" s="537"/>
      <c r="D3" s="537"/>
      <c r="E3" s="537"/>
      <c r="F3" s="537"/>
      <c r="G3" s="538" t="s">
        <v>26</v>
      </c>
      <c r="H3" s="539"/>
      <c r="I3" s="539"/>
      <c r="J3" s="539"/>
      <c r="K3" s="539"/>
      <c r="L3" s="539" t="s">
        <v>27</v>
      </c>
      <c r="M3" s="539"/>
      <c r="N3" s="539"/>
      <c r="O3" s="539"/>
      <c r="P3" s="539" t="s">
        <v>28</v>
      </c>
      <c r="Q3" s="539"/>
      <c r="R3" s="539"/>
      <c r="S3" s="539"/>
      <c r="T3" s="539" t="s">
        <v>29</v>
      </c>
      <c r="U3" s="539"/>
      <c r="V3" s="539"/>
      <c r="W3" s="540"/>
      <c r="X3" s="535" t="s">
        <v>30</v>
      </c>
      <c r="Y3" s="535"/>
      <c r="Z3" s="535"/>
      <c r="AA3" s="535"/>
      <c r="AB3" s="534" t="s">
        <v>31</v>
      </c>
      <c r="AC3" s="534"/>
      <c r="AD3" s="534"/>
      <c r="AE3" s="534"/>
      <c r="AF3" s="534"/>
      <c r="AG3" s="535" t="s">
        <v>44</v>
      </c>
      <c r="AH3" s="535"/>
      <c r="AI3" s="535"/>
      <c r="AJ3" s="535"/>
      <c r="AK3" s="535" t="s">
        <v>32</v>
      </c>
      <c r="AL3" s="535"/>
      <c r="AM3" s="535"/>
      <c r="AN3" s="535"/>
      <c r="AO3" s="534" t="s">
        <v>33</v>
      </c>
      <c r="AP3" s="534"/>
      <c r="AQ3" s="534"/>
      <c r="AR3" s="534"/>
      <c r="AS3" s="534"/>
      <c r="AT3" s="535" t="s">
        <v>34</v>
      </c>
      <c r="AU3" s="535"/>
      <c r="AV3" s="535"/>
      <c r="AW3" s="535"/>
      <c r="AX3" s="534" t="s">
        <v>35</v>
      </c>
      <c r="AY3" s="534"/>
      <c r="AZ3" s="534"/>
      <c r="BA3" s="534"/>
      <c r="BB3" s="534"/>
    </row>
    <row r="4" spans="1:54" ht="123" customHeight="1" thickBot="1">
      <c r="A4" s="536"/>
      <c r="B4" s="256" t="s">
        <v>36</v>
      </c>
      <c r="C4" s="257" t="s">
        <v>37</v>
      </c>
      <c r="D4" s="257" t="s">
        <v>0</v>
      </c>
      <c r="E4" s="257" t="s">
        <v>38</v>
      </c>
      <c r="F4" s="258" t="s">
        <v>39</v>
      </c>
      <c r="G4" s="259" t="s">
        <v>36</v>
      </c>
      <c r="H4" s="259" t="s">
        <v>40</v>
      </c>
      <c r="I4" s="259" t="s">
        <v>0</v>
      </c>
      <c r="J4" s="259" t="s">
        <v>41</v>
      </c>
      <c r="K4" s="259" t="s">
        <v>39</v>
      </c>
      <c r="L4" s="259" t="s">
        <v>36</v>
      </c>
      <c r="M4" s="259" t="s">
        <v>40</v>
      </c>
      <c r="N4" s="259" t="s">
        <v>41</v>
      </c>
      <c r="O4" s="259" t="s">
        <v>39</v>
      </c>
      <c r="P4" s="259" t="s">
        <v>36</v>
      </c>
      <c r="Q4" s="259" t="s">
        <v>40</v>
      </c>
      <c r="R4" s="259" t="s">
        <v>41</v>
      </c>
      <c r="S4" s="259" t="s">
        <v>42</v>
      </c>
      <c r="T4" s="259" t="s">
        <v>36</v>
      </c>
      <c r="U4" s="259" t="s">
        <v>40</v>
      </c>
      <c r="V4" s="259" t="s">
        <v>41</v>
      </c>
      <c r="W4" s="259" t="s">
        <v>39</v>
      </c>
      <c r="X4" s="259" t="s">
        <v>43</v>
      </c>
      <c r="Y4" s="259" t="s">
        <v>40</v>
      </c>
      <c r="Z4" s="259" t="s">
        <v>41</v>
      </c>
      <c r="AA4" s="259" t="s">
        <v>39</v>
      </c>
      <c r="AB4" s="256" t="s">
        <v>43</v>
      </c>
      <c r="AC4" s="257" t="s">
        <v>40</v>
      </c>
      <c r="AD4" s="257" t="s">
        <v>0</v>
      </c>
      <c r="AE4" s="257" t="s">
        <v>41</v>
      </c>
      <c r="AF4" s="258" t="s">
        <v>39</v>
      </c>
      <c r="AG4" s="259" t="s">
        <v>36</v>
      </c>
      <c r="AH4" s="259" t="s">
        <v>40</v>
      </c>
      <c r="AI4" s="259" t="s">
        <v>41</v>
      </c>
      <c r="AJ4" s="259" t="s">
        <v>39</v>
      </c>
      <c r="AK4" s="259" t="s">
        <v>36</v>
      </c>
      <c r="AL4" s="259" t="s">
        <v>40</v>
      </c>
      <c r="AM4" s="259" t="s">
        <v>41</v>
      </c>
      <c r="AN4" s="259" t="s">
        <v>39</v>
      </c>
      <c r="AO4" s="256" t="s">
        <v>43</v>
      </c>
      <c r="AP4" s="257" t="s">
        <v>40</v>
      </c>
      <c r="AQ4" s="257" t="s">
        <v>0</v>
      </c>
      <c r="AR4" s="257" t="s">
        <v>41</v>
      </c>
      <c r="AS4" s="258" t="s">
        <v>39</v>
      </c>
      <c r="AT4" s="259" t="s">
        <v>43</v>
      </c>
      <c r="AU4" s="259" t="s">
        <v>40</v>
      </c>
      <c r="AV4" s="259" t="s">
        <v>41</v>
      </c>
      <c r="AW4" s="259" t="s">
        <v>39</v>
      </c>
      <c r="AX4" s="256" t="s">
        <v>43</v>
      </c>
      <c r="AY4" s="257" t="s">
        <v>40</v>
      </c>
      <c r="AZ4" s="257" t="s">
        <v>0</v>
      </c>
      <c r="BA4" s="257" t="s">
        <v>41</v>
      </c>
      <c r="BB4" s="258" t="s">
        <v>39</v>
      </c>
    </row>
    <row r="5" spans="1:54" ht="21" customHeight="1">
      <c r="A5" s="260" t="s">
        <v>1</v>
      </c>
      <c r="B5" s="261"/>
      <c r="C5" s="262"/>
      <c r="D5" s="263"/>
      <c r="E5" s="264"/>
      <c r="F5" s="264"/>
      <c r="G5" s="265"/>
      <c r="H5" s="266"/>
      <c r="I5" s="267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8"/>
      <c r="AB5" s="269"/>
      <c r="AC5" s="266"/>
      <c r="AD5" s="266"/>
      <c r="AE5" s="266"/>
      <c r="AF5" s="266"/>
      <c r="AG5" s="265"/>
      <c r="AH5" s="266"/>
      <c r="AI5" s="266"/>
      <c r="AJ5" s="266"/>
      <c r="AK5" s="266"/>
      <c r="AL5" s="266"/>
      <c r="AM5" s="266"/>
      <c r="AN5" s="268"/>
      <c r="AO5" s="270"/>
      <c r="AP5" s="266"/>
      <c r="AQ5" s="266"/>
      <c r="AR5" s="266"/>
      <c r="AS5" s="266"/>
      <c r="AT5" s="266"/>
      <c r="AU5" s="266"/>
      <c r="AV5" s="266"/>
      <c r="AW5" s="271"/>
      <c r="AX5" s="272"/>
      <c r="AY5" s="266"/>
      <c r="AZ5" s="273"/>
      <c r="BA5" s="266"/>
      <c r="BB5" s="274"/>
    </row>
    <row r="6" spans="1:54" ht="15.75">
      <c r="A6" s="275" t="s">
        <v>17</v>
      </c>
      <c r="B6" s="276">
        <v>1045</v>
      </c>
      <c r="C6" s="277">
        <v>1045</v>
      </c>
      <c r="D6" s="278">
        <f>C6/B6*100</f>
        <v>100</v>
      </c>
      <c r="E6" s="279">
        <v>1410</v>
      </c>
      <c r="F6" s="280">
        <f>E6/C6*10</f>
        <v>13.492822966507177</v>
      </c>
      <c r="G6" s="281">
        <v>3955</v>
      </c>
      <c r="H6" s="282"/>
      <c r="I6" s="278"/>
      <c r="J6" s="282"/>
      <c r="K6" s="283">
        <f aca="true" t="shared" si="0" ref="K6:K27">IF(J6&gt;0,J6/H6*10,"")</f>
      </c>
      <c r="L6" s="284"/>
      <c r="M6" s="284"/>
      <c r="N6" s="284"/>
      <c r="O6" s="282"/>
      <c r="P6" s="284"/>
      <c r="Q6" s="284"/>
      <c r="R6" s="284"/>
      <c r="S6" s="282"/>
      <c r="T6" s="284"/>
      <c r="U6" s="284"/>
      <c r="V6" s="284"/>
      <c r="W6" s="283"/>
      <c r="X6" s="284">
        <v>500</v>
      </c>
      <c r="Y6" s="284"/>
      <c r="Z6" s="284"/>
      <c r="AA6" s="285"/>
      <c r="AB6" s="286"/>
      <c r="AC6" s="287"/>
      <c r="AD6" s="287"/>
      <c r="AE6" s="287"/>
      <c r="AF6" s="288"/>
      <c r="AG6" s="281">
        <v>2431</v>
      </c>
      <c r="AH6" s="282"/>
      <c r="AI6" s="282"/>
      <c r="AJ6" s="282"/>
      <c r="AK6" s="282"/>
      <c r="AL6" s="282"/>
      <c r="AM6" s="282"/>
      <c r="AN6" s="285"/>
      <c r="AO6" s="289"/>
      <c r="AP6" s="282"/>
      <c r="AQ6" s="282"/>
      <c r="AR6" s="282"/>
      <c r="AS6" s="283"/>
      <c r="AT6" s="282">
        <v>12</v>
      </c>
      <c r="AU6" s="282"/>
      <c r="AV6" s="282"/>
      <c r="AW6" s="290">
        <f aca="true" t="shared" si="1" ref="AW6:AW25">IF(AV6&gt;0,AV6/AU6*10,"")</f>
      </c>
      <c r="AX6" s="291"/>
      <c r="AY6" s="282"/>
      <c r="AZ6" s="283"/>
      <c r="BA6" s="282"/>
      <c r="BB6" s="292"/>
    </row>
    <row r="7" spans="1:54" ht="15.75">
      <c r="A7" s="275" t="s">
        <v>18</v>
      </c>
      <c r="B7" s="276"/>
      <c r="C7" s="293"/>
      <c r="D7" s="278"/>
      <c r="E7" s="294"/>
      <c r="F7" s="280"/>
      <c r="G7" s="281">
        <v>4926</v>
      </c>
      <c r="H7" s="282"/>
      <c r="I7" s="278"/>
      <c r="J7" s="282"/>
      <c r="K7" s="283">
        <f t="shared" si="0"/>
      </c>
      <c r="L7" s="284"/>
      <c r="M7" s="284"/>
      <c r="N7" s="284"/>
      <c r="O7" s="282"/>
      <c r="P7" s="284"/>
      <c r="Q7" s="284"/>
      <c r="R7" s="284"/>
      <c r="S7" s="282"/>
      <c r="T7" s="284">
        <v>250</v>
      </c>
      <c r="U7" s="284"/>
      <c r="V7" s="284"/>
      <c r="W7" s="283"/>
      <c r="X7" s="282"/>
      <c r="Y7" s="282"/>
      <c r="Z7" s="282"/>
      <c r="AA7" s="285"/>
      <c r="AB7" s="286">
        <v>770</v>
      </c>
      <c r="AC7" s="279"/>
      <c r="AD7" s="279"/>
      <c r="AE7" s="279"/>
      <c r="AF7" s="295"/>
      <c r="AG7" s="281">
        <v>380</v>
      </c>
      <c r="AH7" s="282"/>
      <c r="AI7" s="282"/>
      <c r="AJ7" s="282"/>
      <c r="AK7" s="282"/>
      <c r="AL7" s="282"/>
      <c r="AM7" s="282"/>
      <c r="AN7" s="285"/>
      <c r="AO7" s="289">
        <v>527</v>
      </c>
      <c r="AP7" s="282"/>
      <c r="AQ7" s="282"/>
      <c r="AR7" s="282"/>
      <c r="AS7" s="283"/>
      <c r="AT7" s="282">
        <v>101</v>
      </c>
      <c r="AU7" s="282"/>
      <c r="AV7" s="282"/>
      <c r="AW7" s="290">
        <f t="shared" si="1"/>
      </c>
      <c r="AX7" s="291">
        <v>825</v>
      </c>
      <c r="AY7" s="282">
        <v>75</v>
      </c>
      <c r="AZ7" s="283">
        <f>AY7/AX7*100</f>
        <v>9.090909090909092</v>
      </c>
      <c r="BA7" s="282">
        <v>1500</v>
      </c>
      <c r="BB7" s="296">
        <f>IF(BA7&gt;0,BA7/AY7*10,"")</f>
        <v>200</v>
      </c>
    </row>
    <row r="8" spans="1:54" ht="15.75">
      <c r="A8" s="275" t="s">
        <v>2</v>
      </c>
      <c r="B8" s="276">
        <v>300</v>
      </c>
      <c r="C8" s="293">
        <v>300</v>
      </c>
      <c r="D8" s="278">
        <f>C8/B8*100</f>
        <v>100</v>
      </c>
      <c r="E8" s="294">
        <v>150</v>
      </c>
      <c r="F8" s="280">
        <f>E8/C8*10</f>
        <v>5</v>
      </c>
      <c r="G8" s="281">
        <v>1560</v>
      </c>
      <c r="H8" s="282"/>
      <c r="I8" s="278"/>
      <c r="J8" s="282"/>
      <c r="K8" s="283">
        <f t="shared" si="0"/>
      </c>
      <c r="L8" s="284"/>
      <c r="M8" s="284"/>
      <c r="N8" s="284"/>
      <c r="O8" s="282"/>
      <c r="P8" s="284"/>
      <c r="Q8" s="284"/>
      <c r="R8" s="284"/>
      <c r="S8" s="282"/>
      <c r="T8" s="284"/>
      <c r="U8" s="284"/>
      <c r="V8" s="284"/>
      <c r="W8" s="283"/>
      <c r="X8" s="282"/>
      <c r="Y8" s="282"/>
      <c r="Z8" s="282"/>
      <c r="AA8" s="285"/>
      <c r="AB8" s="286">
        <v>412</v>
      </c>
      <c r="AC8" s="279">
        <v>312</v>
      </c>
      <c r="AD8" s="279"/>
      <c r="AE8" s="279">
        <v>78</v>
      </c>
      <c r="AF8" s="295"/>
      <c r="AG8" s="281">
        <v>264</v>
      </c>
      <c r="AH8" s="282"/>
      <c r="AI8" s="282"/>
      <c r="AJ8" s="282"/>
      <c r="AK8" s="282"/>
      <c r="AL8" s="282"/>
      <c r="AM8" s="282"/>
      <c r="AN8" s="285"/>
      <c r="AO8" s="289"/>
      <c r="AP8" s="282"/>
      <c r="AQ8" s="282"/>
      <c r="AR8" s="282"/>
      <c r="AS8" s="283"/>
      <c r="AT8" s="282">
        <v>0</v>
      </c>
      <c r="AU8" s="282"/>
      <c r="AV8" s="282"/>
      <c r="AW8" s="290">
        <f t="shared" si="1"/>
      </c>
      <c r="AX8" s="291"/>
      <c r="AY8" s="282"/>
      <c r="AZ8" s="283"/>
      <c r="BA8" s="282"/>
      <c r="BB8" s="296"/>
    </row>
    <row r="9" spans="1:54" ht="15.75">
      <c r="A9" s="275" t="s">
        <v>3</v>
      </c>
      <c r="B9" s="276">
        <v>415</v>
      </c>
      <c r="C9" s="293">
        <v>415</v>
      </c>
      <c r="D9" s="278">
        <f>C9/B9*100</f>
        <v>100</v>
      </c>
      <c r="E9" s="294">
        <v>460</v>
      </c>
      <c r="F9" s="280">
        <f>E9/C9*10</f>
        <v>11.08433734939759</v>
      </c>
      <c r="G9" s="281">
        <v>9532</v>
      </c>
      <c r="H9" s="282"/>
      <c r="I9" s="278"/>
      <c r="J9" s="282"/>
      <c r="K9" s="283">
        <f t="shared" si="0"/>
      </c>
      <c r="L9" s="284"/>
      <c r="M9" s="284"/>
      <c r="N9" s="284"/>
      <c r="O9" s="282"/>
      <c r="P9" s="284"/>
      <c r="Q9" s="284"/>
      <c r="R9" s="284"/>
      <c r="S9" s="282"/>
      <c r="T9" s="284">
        <v>1066</v>
      </c>
      <c r="U9" s="284"/>
      <c r="V9" s="284"/>
      <c r="W9" s="283"/>
      <c r="X9" s="282"/>
      <c r="Y9" s="282"/>
      <c r="Z9" s="282"/>
      <c r="AA9" s="285"/>
      <c r="AB9" s="286">
        <v>2170</v>
      </c>
      <c r="AC9" s="279">
        <v>866</v>
      </c>
      <c r="AD9" s="279"/>
      <c r="AE9" s="279">
        <v>433</v>
      </c>
      <c r="AF9" s="295"/>
      <c r="AG9" s="281">
        <v>1184</v>
      </c>
      <c r="AH9" s="282"/>
      <c r="AI9" s="282"/>
      <c r="AJ9" s="282"/>
      <c r="AK9" s="282"/>
      <c r="AL9" s="282"/>
      <c r="AM9" s="282"/>
      <c r="AN9" s="285"/>
      <c r="AO9" s="289"/>
      <c r="AP9" s="282"/>
      <c r="AQ9" s="282"/>
      <c r="AR9" s="282"/>
      <c r="AS9" s="283"/>
      <c r="AT9" s="282">
        <v>75</v>
      </c>
      <c r="AU9" s="282"/>
      <c r="AV9" s="282"/>
      <c r="AW9" s="290">
        <f t="shared" si="1"/>
      </c>
      <c r="AX9" s="291">
        <v>168</v>
      </c>
      <c r="AY9" s="282"/>
      <c r="AZ9" s="283"/>
      <c r="BA9" s="282"/>
      <c r="BB9" s="296"/>
    </row>
    <row r="10" spans="1:54" ht="15.75">
      <c r="A10" s="275" t="s">
        <v>19</v>
      </c>
      <c r="B10" s="276"/>
      <c r="C10" s="293"/>
      <c r="D10" s="278"/>
      <c r="E10" s="294"/>
      <c r="F10" s="280"/>
      <c r="G10" s="281">
        <v>9418</v>
      </c>
      <c r="H10" s="282"/>
      <c r="I10" s="278"/>
      <c r="J10" s="282"/>
      <c r="K10" s="283">
        <f t="shared" si="0"/>
      </c>
      <c r="L10" s="284"/>
      <c r="M10" s="284"/>
      <c r="N10" s="284"/>
      <c r="O10" s="282"/>
      <c r="P10" s="284"/>
      <c r="Q10" s="284"/>
      <c r="R10" s="284"/>
      <c r="S10" s="282"/>
      <c r="T10" s="284"/>
      <c r="U10" s="284"/>
      <c r="V10" s="284"/>
      <c r="W10" s="283"/>
      <c r="X10" s="282"/>
      <c r="Y10" s="282"/>
      <c r="Z10" s="282"/>
      <c r="AA10" s="285"/>
      <c r="AB10" s="286"/>
      <c r="AC10" s="279"/>
      <c r="AD10" s="279"/>
      <c r="AE10" s="279"/>
      <c r="AF10" s="295"/>
      <c r="AG10" s="281"/>
      <c r="AH10" s="282"/>
      <c r="AI10" s="282"/>
      <c r="AJ10" s="282"/>
      <c r="AK10" s="282"/>
      <c r="AL10" s="282"/>
      <c r="AM10" s="282"/>
      <c r="AN10" s="285"/>
      <c r="AO10" s="289">
        <v>500</v>
      </c>
      <c r="AP10" s="282"/>
      <c r="AQ10" s="282"/>
      <c r="AR10" s="282"/>
      <c r="AS10" s="283"/>
      <c r="AT10" s="282">
        <v>16</v>
      </c>
      <c r="AU10" s="282"/>
      <c r="AV10" s="282"/>
      <c r="AW10" s="290">
        <f t="shared" si="1"/>
      </c>
      <c r="AX10" s="291"/>
      <c r="AY10" s="282"/>
      <c r="AZ10" s="283"/>
      <c r="BA10" s="282"/>
      <c r="BB10" s="296"/>
    </row>
    <row r="11" spans="1:54" ht="15.75">
      <c r="A11" s="275" t="s">
        <v>4</v>
      </c>
      <c r="B11" s="276">
        <v>360</v>
      </c>
      <c r="C11" s="293">
        <v>360</v>
      </c>
      <c r="D11" s="278">
        <f>C11/B11*100</f>
        <v>100</v>
      </c>
      <c r="E11" s="294">
        <v>190</v>
      </c>
      <c r="F11" s="280">
        <f>E11/C11*10</f>
        <v>5.277777777777778</v>
      </c>
      <c r="G11" s="281">
        <v>16527</v>
      </c>
      <c r="H11" s="282"/>
      <c r="I11" s="278"/>
      <c r="J11" s="282"/>
      <c r="K11" s="283">
        <f t="shared" si="0"/>
      </c>
      <c r="L11" s="284"/>
      <c r="M11" s="284"/>
      <c r="N11" s="284"/>
      <c r="O11" s="282"/>
      <c r="P11" s="284">
        <v>350</v>
      </c>
      <c r="Q11" s="284"/>
      <c r="R11" s="284"/>
      <c r="S11" s="282"/>
      <c r="T11" s="282">
        <v>2908</v>
      </c>
      <c r="U11" s="282"/>
      <c r="V11" s="282"/>
      <c r="W11" s="283"/>
      <c r="X11" s="282"/>
      <c r="Y11" s="282"/>
      <c r="Z11" s="282"/>
      <c r="AA11" s="285"/>
      <c r="AB11" s="286">
        <v>1370</v>
      </c>
      <c r="AC11" s="279"/>
      <c r="AD11" s="279"/>
      <c r="AE11" s="279"/>
      <c r="AF11" s="295"/>
      <c r="AG11" s="281">
        <v>50</v>
      </c>
      <c r="AH11" s="282"/>
      <c r="AI11" s="282"/>
      <c r="AJ11" s="282"/>
      <c r="AK11" s="282"/>
      <c r="AL11" s="282"/>
      <c r="AM11" s="282"/>
      <c r="AN11" s="285"/>
      <c r="AO11" s="289">
        <v>344</v>
      </c>
      <c r="AP11" s="282"/>
      <c r="AQ11" s="282"/>
      <c r="AR11" s="282"/>
      <c r="AS11" s="283"/>
      <c r="AT11" s="282">
        <v>20.4</v>
      </c>
      <c r="AU11" s="282"/>
      <c r="AV11" s="282"/>
      <c r="AW11" s="290">
        <f t="shared" si="1"/>
      </c>
      <c r="AX11" s="291">
        <v>24.6</v>
      </c>
      <c r="AY11" s="282"/>
      <c r="AZ11" s="283"/>
      <c r="BA11" s="282"/>
      <c r="BB11" s="296"/>
    </row>
    <row r="12" spans="1:54" ht="15.75">
      <c r="A12" s="275" t="s">
        <v>5</v>
      </c>
      <c r="B12" s="276">
        <v>196</v>
      </c>
      <c r="C12" s="293">
        <v>196</v>
      </c>
      <c r="D12" s="278">
        <f>C12/B12*100</f>
        <v>100</v>
      </c>
      <c r="E12" s="294">
        <v>82</v>
      </c>
      <c r="F12" s="280">
        <f>E12/C12*10</f>
        <v>4.183673469387755</v>
      </c>
      <c r="G12" s="281">
        <v>23893</v>
      </c>
      <c r="H12" s="282"/>
      <c r="I12" s="278"/>
      <c r="J12" s="282"/>
      <c r="K12" s="283">
        <f t="shared" si="0"/>
      </c>
      <c r="L12" s="284"/>
      <c r="M12" s="284"/>
      <c r="N12" s="284"/>
      <c r="O12" s="282"/>
      <c r="P12" s="282"/>
      <c r="Q12" s="282"/>
      <c r="R12" s="282"/>
      <c r="S12" s="282"/>
      <c r="T12" s="282">
        <v>2353</v>
      </c>
      <c r="U12" s="282"/>
      <c r="V12" s="282"/>
      <c r="W12" s="283">
        <f>IF(V12&gt;0,V12/U12*10,"")</f>
      </c>
      <c r="X12" s="282"/>
      <c r="Y12" s="282"/>
      <c r="Z12" s="282"/>
      <c r="AA12" s="285"/>
      <c r="AB12" s="286"/>
      <c r="AC12" s="279"/>
      <c r="AD12" s="279"/>
      <c r="AE12" s="279"/>
      <c r="AF12" s="295"/>
      <c r="AG12" s="281">
        <v>0</v>
      </c>
      <c r="AH12" s="282"/>
      <c r="AI12" s="282"/>
      <c r="AJ12" s="282"/>
      <c r="AK12" s="282"/>
      <c r="AL12" s="282"/>
      <c r="AM12" s="282"/>
      <c r="AN12" s="285"/>
      <c r="AO12" s="289">
        <v>2086</v>
      </c>
      <c r="AP12" s="282"/>
      <c r="AQ12" s="282"/>
      <c r="AR12" s="282"/>
      <c r="AS12" s="283"/>
      <c r="AT12" s="282">
        <v>141</v>
      </c>
      <c r="AU12" s="282"/>
      <c r="AV12" s="282"/>
      <c r="AW12" s="290">
        <f t="shared" si="1"/>
      </c>
      <c r="AX12" s="291">
        <v>147</v>
      </c>
      <c r="AY12" s="282">
        <v>2</v>
      </c>
      <c r="AZ12" s="283">
        <f>AY12/AX12*100</f>
        <v>1.3605442176870748</v>
      </c>
      <c r="BA12" s="282">
        <v>24</v>
      </c>
      <c r="BB12" s="296">
        <f>IF(BA12&gt;0,BA12/AY12*10,"")</f>
        <v>120</v>
      </c>
    </row>
    <row r="13" spans="1:54" ht="15.75">
      <c r="A13" s="275" t="s">
        <v>6</v>
      </c>
      <c r="B13" s="276">
        <v>100</v>
      </c>
      <c r="C13" s="293"/>
      <c r="D13" s="278"/>
      <c r="E13" s="294"/>
      <c r="F13" s="280"/>
      <c r="G13" s="281">
        <v>10375</v>
      </c>
      <c r="H13" s="282"/>
      <c r="I13" s="278"/>
      <c r="J13" s="282"/>
      <c r="K13" s="283">
        <f t="shared" si="0"/>
      </c>
      <c r="L13" s="284"/>
      <c r="M13" s="284"/>
      <c r="N13" s="284"/>
      <c r="O13" s="282"/>
      <c r="P13" s="282"/>
      <c r="Q13" s="282"/>
      <c r="R13" s="282"/>
      <c r="S13" s="282"/>
      <c r="T13" s="282">
        <v>0</v>
      </c>
      <c r="U13" s="282"/>
      <c r="V13" s="282"/>
      <c r="W13" s="283"/>
      <c r="X13" s="282"/>
      <c r="Y13" s="282"/>
      <c r="Z13" s="282"/>
      <c r="AA13" s="285"/>
      <c r="AB13" s="286">
        <v>40</v>
      </c>
      <c r="AC13" s="279"/>
      <c r="AD13" s="279"/>
      <c r="AE13" s="279"/>
      <c r="AF13" s="295"/>
      <c r="AG13" s="281">
        <v>829</v>
      </c>
      <c r="AH13" s="282"/>
      <c r="AI13" s="282"/>
      <c r="AJ13" s="282"/>
      <c r="AK13" s="282"/>
      <c r="AL13" s="282"/>
      <c r="AM13" s="282"/>
      <c r="AN13" s="285"/>
      <c r="AO13" s="289"/>
      <c r="AP13" s="282"/>
      <c r="AQ13" s="282"/>
      <c r="AR13" s="282"/>
      <c r="AS13" s="283"/>
      <c r="AT13" s="282">
        <v>1</v>
      </c>
      <c r="AU13" s="282"/>
      <c r="AV13" s="282"/>
      <c r="AW13" s="290">
        <f t="shared" si="1"/>
      </c>
      <c r="AX13" s="291">
        <v>13</v>
      </c>
      <c r="AY13" s="282"/>
      <c r="AZ13" s="283"/>
      <c r="BA13" s="282"/>
      <c r="BB13" s="296"/>
    </row>
    <row r="14" spans="1:54" ht="18.75" customHeight="1">
      <c r="A14" s="275" t="s">
        <v>7</v>
      </c>
      <c r="B14" s="276"/>
      <c r="C14" s="293"/>
      <c r="D14" s="278"/>
      <c r="E14" s="294"/>
      <c r="F14" s="280"/>
      <c r="G14" s="281">
        <v>14504</v>
      </c>
      <c r="H14" s="282"/>
      <c r="I14" s="278"/>
      <c r="J14" s="282"/>
      <c r="K14" s="283">
        <f t="shared" si="0"/>
      </c>
      <c r="L14" s="284"/>
      <c r="M14" s="284"/>
      <c r="N14" s="284"/>
      <c r="O14" s="282"/>
      <c r="P14" s="282"/>
      <c r="Q14" s="282"/>
      <c r="R14" s="282"/>
      <c r="S14" s="282"/>
      <c r="T14" s="282">
        <v>676</v>
      </c>
      <c r="U14" s="282"/>
      <c r="V14" s="282"/>
      <c r="W14" s="283">
        <f>IF(V14&gt;0,V14/U14*10,"")</f>
      </c>
      <c r="X14" s="282"/>
      <c r="Y14" s="282"/>
      <c r="Z14" s="282"/>
      <c r="AA14" s="297">
        <f>IF(Z14&gt;0,Z14/Y14*10,"")</f>
      </c>
      <c r="AB14" s="286"/>
      <c r="AC14" s="279"/>
      <c r="AD14" s="279"/>
      <c r="AE14" s="279"/>
      <c r="AF14" s="295"/>
      <c r="AG14" s="281"/>
      <c r="AH14" s="282"/>
      <c r="AI14" s="282"/>
      <c r="AJ14" s="282"/>
      <c r="AK14" s="282"/>
      <c r="AL14" s="282"/>
      <c r="AM14" s="282"/>
      <c r="AN14" s="285"/>
      <c r="AO14" s="289">
        <v>30</v>
      </c>
      <c r="AP14" s="282"/>
      <c r="AQ14" s="282"/>
      <c r="AR14" s="282"/>
      <c r="AS14" s="283"/>
      <c r="AT14" s="282"/>
      <c r="AU14" s="282"/>
      <c r="AV14" s="282"/>
      <c r="AW14" s="290">
        <f t="shared" si="1"/>
      </c>
      <c r="AX14" s="291"/>
      <c r="AY14" s="282"/>
      <c r="AZ14" s="283"/>
      <c r="BA14" s="282"/>
      <c r="BB14" s="296"/>
    </row>
    <row r="15" spans="1:54" ht="15.75">
      <c r="A15" s="275" t="s">
        <v>8</v>
      </c>
      <c r="B15" s="276">
        <v>1209</v>
      </c>
      <c r="C15" s="298">
        <v>1209</v>
      </c>
      <c r="D15" s="278">
        <f>C15/B15*100</f>
        <v>100</v>
      </c>
      <c r="E15" s="294">
        <v>2297</v>
      </c>
      <c r="F15" s="280">
        <f>E15/C15*10</f>
        <v>18.99917287014061</v>
      </c>
      <c r="G15" s="281">
        <v>10919</v>
      </c>
      <c r="H15" s="282"/>
      <c r="I15" s="278"/>
      <c r="J15" s="282"/>
      <c r="K15" s="283">
        <f t="shared" si="0"/>
      </c>
      <c r="L15" s="284"/>
      <c r="M15" s="284"/>
      <c r="N15" s="284"/>
      <c r="O15" s="282"/>
      <c r="P15" s="282">
        <v>17</v>
      </c>
      <c r="Q15" s="282"/>
      <c r="R15" s="282"/>
      <c r="S15" s="282"/>
      <c r="T15" s="282">
        <v>1291</v>
      </c>
      <c r="U15" s="282"/>
      <c r="V15" s="282"/>
      <c r="W15" s="283"/>
      <c r="X15" s="282"/>
      <c r="Y15" s="282"/>
      <c r="Z15" s="282"/>
      <c r="AA15" s="285"/>
      <c r="AB15" s="286">
        <v>339</v>
      </c>
      <c r="AC15" s="279">
        <v>339</v>
      </c>
      <c r="AD15" s="299">
        <f>AC15/AB15*100</f>
        <v>100</v>
      </c>
      <c r="AE15" s="279">
        <v>198</v>
      </c>
      <c r="AF15" s="295">
        <f>AE15/AC15*10</f>
        <v>5.84070796460177</v>
      </c>
      <c r="AG15" s="281">
        <v>1644</v>
      </c>
      <c r="AH15" s="282"/>
      <c r="AI15" s="282"/>
      <c r="AJ15" s="282"/>
      <c r="AK15" s="282"/>
      <c r="AL15" s="282"/>
      <c r="AM15" s="282"/>
      <c r="AN15" s="285"/>
      <c r="AO15" s="289">
        <v>1196</v>
      </c>
      <c r="AP15" s="282"/>
      <c r="AQ15" s="282"/>
      <c r="AR15" s="282"/>
      <c r="AS15" s="283"/>
      <c r="AT15" s="282"/>
      <c r="AU15" s="282"/>
      <c r="AV15" s="282"/>
      <c r="AW15" s="290">
        <f t="shared" si="1"/>
      </c>
      <c r="AX15" s="291"/>
      <c r="AY15" s="282"/>
      <c r="AZ15" s="283"/>
      <c r="BA15" s="282"/>
      <c r="BB15" s="296"/>
    </row>
    <row r="16" spans="1:54" ht="15.75">
      <c r="A16" s="275" t="s">
        <v>9</v>
      </c>
      <c r="B16" s="276">
        <v>290</v>
      </c>
      <c r="C16" s="293">
        <v>290</v>
      </c>
      <c r="D16" s="278">
        <f>C16/B16*100</f>
        <v>100</v>
      </c>
      <c r="E16" s="294">
        <v>145</v>
      </c>
      <c r="F16" s="280">
        <f>E16/C16*10</f>
        <v>5</v>
      </c>
      <c r="G16" s="281">
        <v>9847</v>
      </c>
      <c r="H16" s="282"/>
      <c r="I16" s="278"/>
      <c r="J16" s="282"/>
      <c r="K16" s="283">
        <f t="shared" si="0"/>
      </c>
      <c r="L16" s="284"/>
      <c r="M16" s="284"/>
      <c r="N16" s="284"/>
      <c r="O16" s="282"/>
      <c r="P16" s="282"/>
      <c r="Q16" s="282"/>
      <c r="R16" s="282"/>
      <c r="S16" s="282"/>
      <c r="T16" s="282"/>
      <c r="U16" s="282"/>
      <c r="V16" s="282"/>
      <c r="W16" s="283"/>
      <c r="X16" s="282">
        <v>220</v>
      </c>
      <c r="Y16" s="282"/>
      <c r="Z16" s="282"/>
      <c r="AA16" s="285"/>
      <c r="AB16" s="286"/>
      <c r="AC16" s="279"/>
      <c r="AD16" s="299"/>
      <c r="AE16" s="279"/>
      <c r="AF16" s="295"/>
      <c r="AG16" s="281"/>
      <c r="AH16" s="282"/>
      <c r="AI16" s="282"/>
      <c r="AJ16" s="282"/>
      <c r="AK16" s="282"/>
      <c r="AL16" s="282"/>
      <c r="AM16" s="282"/>
      <c r="AN16" s="285"/>
      <c r="AO16" s="289">
        <v>186</v>
      </c>
      <c r="AP16" s="282"/>
      <c r="AQ16" s="282"/>
      <c r="AR16" s="282"/>
      <c r="AS16" s="283"/>
      <c r="AT16" s="282"/>
      <c r="AU16" s="282"/>
      <c r="AV16" s="282"/>
      <c r="AW16" s="290">
        <f t="shared" si="1"/>
      </c>
      <c r="AX16" s="291"/>
      <c r="AY16" s="282"/>
      <c r="AZ16" s="283"/>
      <c r="BA16" s="282"/>
      <c r="BB16" s="296"/>
    </row>
    <row r="17" spans="1:54" ht="15.75">
      <c r="A17" s="275" t="s">
        <v>20</v>
      </c>
      <c r="B17" s="276">
        <v>200</v>
      </c>
      <c r="C17" s="293">
        <v>200</v>
      </c>
      <c r="D17" s="278">
        <f>C17/B17*100</f>
        <v>100</v>
      </c>
      <c r="E17" s="294">
        <v>430</v>
      </c>
      <c r="F17" s="280">
        <f>E17/C17*10</f>
        <v>21.5</v>
      </c>
      <c r="G17" s="281">
        <v>21733</v>
      </c>
      <c r="H17" s="282"/>
      <c r="I17" s="278"/>
      <c r="J17" s="282"/>
      <c r="K17" s="283">
        <f t="shared" si="0"/>
      </c>
      <c r="L17" s="284"/>
      <c r="M17" s="284"/>
      <c r="N17" s="284"/>
      <c r="O17" s="282"/>
      <c r="P17" s="282"/>
      <c r="Q17" s="282"/>
      <c r="R17" s="282"/>
      <c r="S17" s="282"/>
      <c r="T17" s="282"/>
      <c r="U17" s="282"/>
      <c r="V17" s="282"/>
      <c r="W17" s="283"/>
      <c r="X17" s="282"/>
      <c r="Y17" s="282"/>
      <c r="Z17" s="282"/>
      <c r="AA17" s="285"/>
      <c r="AB17" s="286"/>
      <c r="AC17" s="300"/>
      <c r="AD17" s="299"/>
      <c r="AE17" s="300"/>
      <c r="AF17" s="295"/>
      <c r="AG17" s="281"/>
      <c r="AH17" s="282"/>
      <c r="AI17" s="282"/>
      <c r="AJ17" s="282"/>
      <c r="AK17" s="282"/>
      <c r="AL17" s="282"/>
      <c r="AM17" s="282"/>
      <c r="AN17" s="285"/>
      <c r="AO17" s="289">
        <v>385</v>
      </c>
      <c r="AP17" s="282"/>
      <c r="AQ17" s="282"/>
      <c r="AR17" s="282"/>
      <c r="AS17" s="283"/>
      <c r="AT17" s="282"/>
      <c r="AU17" s="282"/>
      <c r="AV17" s="282"/>
      <c r="AW17" s="290">
        <f t="shared" si="1"/>
      </c>
      <c r="AX17" s="291"/>
      <c r="AY17" s="282"/>
      <c r="AZ17" s="283"/>
      <c r="BA17" s="282"/>
      <c r="BB17" s="296"/>
    </row>
    <row r="18" spans="1:54" ht="15.75">
      <c r="A18" s="275" t="s">
        <v>10</v>
      </c>
      <c r="B18" s="276"/>
      <c r="C18" s="293"/>
      <c r="D18" s="278"/>
      <c r="E18" s="294"/>
      <c r="F18" s="280"/>
      <c r="G18" s="281">
        <v>4277</v>
      </c>
      <c r="H18" s="282"/>
      <c r="I18" s="278"/>
      <c r="J18" s="282"/>
      <c r="K18" s="283">
        <f t="shared" si="0"/>
      </c>
      <c r="L18" s="284"/>
      <c r="M18" s="284"/>
      <c r="N18" s="284"/>
      <c r="O18" s="282"/>
      <c r="P18" s="282"/>
      <c r="Q18" s="282"/>
      <c r="R18" s="282"/>
      <c r="S18" s="282"/>
      <c r="T18" s="282"/>
      <c r="U18" s="282"/>
      <c r="V18" s="282"/>
      <c r="W18" s="283"/>
      <c r="X18" s="282"/>
      <c r="Y18" s="282"/>
      <c r="Z18" s="282"/>
      <c r="AA18" s="285"/>
      <c r="AB18" s="286">
        <v>200</v>
      </c>
      <c r="AC18" s="279"/>
      <c r="AD18" s="299"/>
      <c r="AE18" s="279"/>
      <c r="AF18" s="295"/>
      <c r="AG18" s="281">
        <v>374</v>
      </c>
      <c r="AH18" s="282"/>
      <c r="AI18" s="282"/>
      <c r="AJ18" s="282"/>
      <c r="AK18" s="282"/>
      <c r="AL18" s="282"/>
      <c r="AM18" s="282"/>
      <c r="AN18" s="285">
        <f>IF(AM18&gt;0,AM18/AL18*10,"")</f>
      </c>
      <c r="AO18" s="289">
        <v>528</v>
      </c>
      <c r="AP18" s="282">
        <v>138</v>
      </c>
      <c r="AQ18" s="282">
        <f>AP18/AO18*100</f>
        <v>26.136363636363637</v>
      </c>
      <c r="AR18" s="282">
        <v>440</v>
      </c>
      <c r="AS18" s="283">
        <f>IF(AR18&gt;0,AR18/AP18*10,"")</f>
        <v>31.884057971014492</v>
      </c>
      <c r="AT18" s="282">
        <v>5.4</v>
      </c>
      <c r="AU18" s="282"/>
      <c r="AV18" s="282"/>
      <c r="AW18" s="290">
        <f t="shared" si="1"/>
      </c>
      <c r="AX18" s="291">
        <v>0.6</v>
      </c>
      <c r="AY18" s="282"/>
      <c r="AZ18" s="283"/>
      <c r="BA18" s="282"/>
      <c r="BB18" s="296"/>
    </row>
    <row r="19" spans="1:54" ht="18" customHeight="1">
      <c r="A19" s="275" t="s">
        <v>11</v>
      </c>
      <c r="B19" s="276">
        <v>238</v>
      </c>
      <c r="C19" s="293"/>
      <c r="D19" s="278"/>
      <c r="E19" s="294"/>
      <c r="F19" s="280"/>
      <c r="G19" s="281">
        <v>8180</v>
      </c>
      <c r="H19" s="282"/>
      <c r="I19" s="278"/>
      <c r="J19" s="282"/>
      <c r="K19" s="283">
        <f t="shared" si="0"/>
      </c>
      <c r="L19" s="284"/>
      <c r="M19" s="284"/>
      <c r="N19" s="284"/>
      <c r="O19" s="282"/>
      <c r="P19" s="282"/>
      <c r="Q19" s="282"/>
      <c r="R19" s="282"/>
      <c r="S19" s="282"/>
      <c r="T19" s="282"/>
      <c r="U19" s="282"/>
      <c r="V19" s="282"/>
      <c r="W19" s="283"/>
      <c r="X19" s="282"/>
      <c r="Y19" s="282"/>
      <c r="Z19" s="282"/>
      <c r="AA19" s="285"/>
      <c r="AB19" s="286">
        <v>468</v>
      </c>
      <c r="AC19" s="279">
        <v>350</v>
      </c>
      <c r="AD19" s="299">
        <f>AC19/AB19*100</f>
        <v>74.78632478632478</v>
      </c>
      <c r="AE19" s="279">
        <v>723</v>
      </c>
      <c r="AF19" s="295">
        <f>AE19/AC19*10</f>
        <v>20.65714285714286</v>
      </c>
      <c r="AG19" s="281">
        <v>30</v>
      </c>
      <c r="AH19" s="282"/>
      <c r="AI19" s="282"/>
      <c r="AJ19" s="282"/>
      <c r="AK19" s="282"/>
      <c r="AL19" s="282"/>
      <c r="AM19" s="282"/>
      <c r="AN19" s="285"/>
      <c r="AO19" s="289">
        <v>402</v>
      </c>
      <c r="AP19" s="282"/>
      <c r="AQ19" s="282"/>
      <c r="AR19" s="282"/>
      <c r="AS19" s="283"/>
      <c r="AT19" s="282">
        <v>3</v>
      </c>
      <c r="AU19" s="282"/>
      <c r="AV19" s="282"/>
      <c r="AW19" s="290">
        <f t="shared" si="1"/>
      </c>
      <c r="AX19" s="291">
        <v>1</v>
      </c>
      <c r="AY19" s="282"/>
      <c r="AZ19" s="283"/>
      <c r="BA19" s="282"/>
      <c r="BB19" s="296"/>
    </row>
    <row r="20" spans="1:54" ht="15.75">
      <c r="A20" s="275" t="s">
        <v>21</v>
      </c>
      <c r="B20" s="276"/>
      <c r="C20" s="293"/>
      <c r="D20" s="278"/>
      <c r="E20" s="294"/>
      <c r="F20" s="280"/>
      <c r="G20" s="281">
        <v>15259</v>
      </c>
      <c r="H20" s="282"/>
      <c r="I20" s="278"/>
      <c r="J20" s="282"/>
      <c r="K20" s="283">
        <f t="shared" si="0"/>
      </c>
      <c r="L20" s="284"/>
      <c r="M20" s="284"/>
      <c r="N20" s="284"/>
      <c r="O20" s="282"/>
      <c r="P20" s="282">
        <v>329</v>
      </c>
      <c r="Q20" s="282"/>
      <c r="R20" s="282"/>
      <c r="S20" s="283">
        <f>IF(R20&gt;0,R20/Q20*10,"")</f>
      </c>
      <c r="T20" s="282"/>
      <c r="U20" s="282"/>
      <c r="V20" s="282"/>
      <c r="W20" s="283"/>
      <c r="X20" s="282"/>
      <c r="Y20" s="282"/>
      <c r="Z20" s="282"/>
      <c r="AA20" s="285"/>
      <c r="AB20" s="286">
        <v>687</v>
      </c>
      <c r="AC20" s="279"/>
      <c r="AD20" s="299"/>
      <c r="AE20" s="279"/>
      <c r="AF20" s="295"/>
      <c r="AG20" s="281"/>
      <c r="AH20" s="282"/>
      <c r="AI20" s="282"/>
      <c r="AJ20" s="282"/>
      <c r="AK20" s="282"/>
      <c r="AL20" s="282"/>
      <c r="AM20" s="282"/>
      <c r="AN20" s="285"/>
      <c r="AO20" s="289">
        <v>373</v>
      </c>
      <c r="AP20" s="282"/>
      <c r="AQ20" s="282"/>
      <c r="AR20" s="282"/>
      <c r="AS20" s="283"/>
      <c r="AT20" s="282">
        <v>256</v>
      </c>
      <c r="AU20" s="282"/>
      <c r="AV20" s="282"/>
      <c r="AW20" s="290">
        <f t="shared" si="1"/>
      </c>
      <c r="AX20" s="291">
        <v>52</v>
      </c>
      <c r="AY20" s="282"/>
      <c r="AZ20" s="283"/>
      <c r="BA20" s="282"/>
      <c r="BB20" s="296"/>
    </row>
    <row r="21" spans="1:54" ht="15.75">
      <c r="A21" s="275" t="s">
        <v>22</v>
      </c>
      <c r="B21" s="276"/>
      <c r="C21" s="293"/>
      <c r="D21" s="278"/>
      <c r="E21" s="294"/>
      <c r="F21" s="280"/>
      <c r="G21" s="281">
        <v>906</v>
      </c>
      <c r="H21" s="282"/>
      <c r="I21" s="278"/>
      <c r="J21" s="282"/>
      <c r="K21" s="283">
        <f t="shared" si="0"/>
      </c>
      <c r="L21" s="284"/>
      <c r="M21" s="284"/>
      <c r="N21" s="284"/>
      <c r="O21" s="282"/>
      <c r="P21" s="282">
        <v>100</v>
      </c>
      <c r="Q21" s="282"/>
      <c r="R21" s="282"/>
      <c r="S21" s="282"/>
      <c r="T21" s="282">
        <v>750</v>
      </c>
      <c r="U21" s="282"/>
      <c r="V21" s="282"/>
      <c r="W21" s="283">
        <f>IF(V21&gt;0,V21/U21*10,"")</f>
      </c>
      <c r="X21" s="284"/>
      <c r="Y21" s="284"/>
      <c r="Z21" s="284"/>
      <c r="AA21" s="285"/>
      <c r="AB21" s="286"/>
      <c r="AC21" s="279"/>
      <c r="AD21" s="299"/>
      <c r="AE21" s="279"/>
      <c r="AF21" s="295"/>
      <c r="AG21" s="281"/>
      <c r="AH21" s="282"/>
      <c r="AI21" s="282"/>
      <c r="AJ21" s="282"/>
      <c r="AK21" s="282"/>
      <c r="AL21" s="282"/>
      <c r="AM21" s="282"/>
      <c r="AN21" s="285"/>
      <c r="AO21" s="289">
        <v>659</v>
      </c>
      <c r="AP21" s="282"/>
      <c r="AQ21" s="282"/>
      <c r="AR21" s="282"/>
      <c r="AS21" s="283"/>
      <c r="AT21" s="282"/>
      <c r="AU21" s="282"/>
      <c r="AV21" s="282"/>
      <c r="AW21" s="290">
        <f t="shared" si="1"/>
      </c>
      <c r="AX21" s="291">
        <v>40</v>
      </c>
      <c r="AY21" s="282"/>
      <c r="AZ21" s="283"/>
      <c r="BA21" s="282"/>
      <c r="BB21" s="296"/>
    </row>
    <row r="22" spans="1:54" ht="15.75">
      <c r="A22" s="275" t="s">
        <v>12</v>
      </c>
      <c r="B22" s="276"/>
      <c r="C22" s="293"/>
      <c r="D22" s="278"/>
      <c r="E22" s="294"/>
      <c r="F22" s="280"/>
      <c r="G22" s="281">
        <v>4299</v>
      </c>
      <c r="H22" s="282"/>
      <c r="I22" s="278"/>
      <c r="J22" s="282"/>
      <c r="K22" s="283">
        <f t="shared" si="0"/>
      </c>
      <c r="L22" s="284"/>
      <c r="M22" s="282"/>
      <c r="N22" s="284"/>
      <c r="O22" s="282"/>
      <c r="P22" s="282"/>
      <c r="Q22" s="282"/>
      <c r="R22" s="282"/>
      <c r="S22" s="282"/>
      <c r="T22" s="282"/>
      <c r="U22" s="282"/>
      <c r="V22" s="282"/>
      <c r="W22" s="283"/>
      <c r="X22" s="284"/>
      <c r="Y22" s="284"/>
      <c r="Z22" s="284"/>
      <c r="AA22" s="285"/>
      <c r="AB22" s="286"/>
      <c r="AC22" s="279"/>
      <c r="AD22" s="299"/>
      <c r="AE22" s="279"/>
      <c r="AF22" s="295"/>
      <c r="AG22" s="281"/>
      <c r="AH22" s="282"/>
      <c r="AI22" s="282"/>
      <c r="AJ22" s="282"/>
      <c r="AK22" s="282"/>
      <c r="AL22" s="282"/>
      <c r="AM22" s="282"/>
      <c r="AN22" s="285"/>
      <c r="AO22" s="289"/>
      <c r="AP22" s="282"/>
      <c r="AQ22" s="282"/>
      <c r="AR22" s="282"/>
      <c r="AS22" s="283"/>
      <c r="AT22" s="282">
        <v>11</v>
      </c>
      <c r="AU22" s="282"/>
      <c r="AV22" s="282"/>
      <c r="AW22" s="290">
        <f t="shared" si="1"/>
      </c>
      <c r="AX22" s="291">
        <v>2</v>
      </c>
      <c r="AY22" s="282"/>
      <c r="AZ22" s="283"/>
      <c r="BA22" s="282"/>
      <c r="BB22" s="296"/>
    </row>
    <row r="23" spans="1:54" ht="15.75">
      <c r="A23" s="275" t="s">
        <v>13</v>
      </c>
      <c r="B23" s="276"/>
      <c r="C23" s="293"/>
      <c r="D23" s="278"/>
      <c r="E23" s="294"/>
      <c r="F23" s="280"/>
      <c r="G23" s="281"/>
      <c r="H23" s="282"/>
      <c r="I23" s="278"/>
      <c r="J23" s="282"/>
      <c r="K23" s="283"/>
      <c r="L23" s="282"/>
      <c r="M23" s="282"/>
      <c r="N23" s="282"/>
      <c r="O23" s="283"/>
      <c r="P23" s="282"/>
      <c r="Q23" s="282"/>
      <c r="R23" s="282"/>
      <c r="S23" s="282"/>
      <c r="T23" s="282"/>
      <c r="U23" s="282"/>
      <c r="V23" s="282"/>
      <c r="W23" s="283"/>
      <c r="X23" s="284"/>
      <c r="Y23" s="284"/>
      <c r="Z23" s="284"/>
      <c r="AA23" s="285"/>
      <c r="AB23" s="286"/>
      <c r="AC23" s="279"/>
      <c r="AD23" s="299"/>
      <c r="AE23" s="279"/>
      <c r="AF23" s="295"/>
      <c r="AG23" s="281"/>
      <c r="AH23" s="282"/>
      <c r="AI23" s="282"/>
      <c r="AJ23" s="282"/>
      <c r="AK23" s="282"/>
      <c r="AL23" s="282"/>
      <c r="AM23" s="282"/>
      <c r="AN23" s="285"/>
      <c r="AO23" s="289"/>
      <c r="AP23" s="282"/>
      <c r="AQ23" s="282"/>
      <c r="AR23" s="282"/>
      <c r="AS23" s="283"/>
      <c r="AT23" s="282"/>
      <c r="AU23" s="282"/>
      <c r="AV23" s="282"/>
      <c r="AW23" s="290"/>
      <c r="AX23" s="291"/>
      <c r="AY23" s="282"/>
      <c r="AZ23" s="283"/>
      <c r="BA23" s="282"/>
      <c r="BB23" s="296"/>
    </row>
    <row r="24" spans="1:54" ht="15.75">
      <c r="A24" s="275" t="s">
        <v>23</v>
      </c>
      <c r="B24" s="276"/>
      <c r="C24" s="293"/>
      <c r="D24" s="278"/>
      <c r="E24" s="294"/>
      <c r="F24" s="280"/>
      <c r="G24" s="281">
        <v>8248</v>
      </c>
      <c r="H24" s="282"/>
      <c r="I24" s="278"/>
      <c r="J24" s="282"/>
      <c r="K24" s="283">
        <f t="shared" si="0"/>
      </c>
      <c r="L24" s="282">
        <v>10170</v>
      </c>
      <c r="M24" s="282"/>
      <c r="N24" s="282"/>
      <c r="O24" s="283">
        <f>IF(N24&gt;0,N24/M24*10,"")</f>
      </c>
      <c r="P24" s="282">
        <v>228</v>
      </c>
      <c r="Q24" s="282"/>
      <c r="R24" s="282"/>
      <c r="S24" s="282">
        <f>IF(R24&gt;0,R24/Q24*10,"")</f>
      </c>
      <c r="T24" s="282">
        <v>1175</v>
      </c>
      <c r="U24" s="282"/>
      <c r="V24" s="282"/>
      <c r="W24" s="283"/>
      <c r="X24" s="284"/>
      <c r="Y24" s="284"/>
      <c r="Z24" s="284"/>
      <c r="AA24" s="285"/>
      <c r="AB24" s="286"/>
      <c r="AC24" s="279"/>
      <c r="AD24" s="299"/>
      <c r="AE24" s="279"/>
      <c r="AF24" s="295"/>
      <c r="AG24" s="281"/>
      <c r="AH24" s="282"/>
      <c r="AI24" s="282"/>
      <c r="AJ24" s="282"/>
      <c r="AK24" s="282"/>
      <c r="AL24" s="282"/>
      <c r="AM24" s="282"/>
      <c r="AN24" s="285"/>
      <c r="AO24" s="289">
        <v>0</v>
      </c>
      <c r="AP24" s="282"/>
      <c r="AQ24" s="282"/>
      <c r="AR24" s="282"/>
      <c r="AS24" s="283"/>
      <c r="AT24" s="282">
        <v>845</v>
      </c>
      <c r="AU24" s="282"/>
      <c r="AV24" s="282"/>
      <c r="AW24" s="290">
        <f t="shared" si="1"/>
      </c>
      <c r="AX24" s="291">
        <v>129</v>
      </c>
      <c r="AY24" s="282"/>
      <c r="AZ24" s="283"/>
      <c r="BA24" s="282"/>
      <c r="BB24" s="296"/>
    </row>
    <row r="25" spans="1:54" ht="15.75">
      <c r="A25" s="275" t="s">
        <v>14</v>
      </c>
      <c r="B25" s="276">
        <v>310</v>
      </c>
      <c r="C25" s="293">
        <v>310</v>
      </c>
      <c r="D25" s="278">
        <f>C25/B25*100</f>
        <v>100</v>
      </c>
      <c r="E25" s="294">
        <v>278</v>
      </c>
      <c r="F25" s="280">
        <f>E25/C25*10</f>
        <v>8.96774193548387</v>
      </c>
      <c r="G25" s="281">
        <v>21973</v>
      </c>
      <c r="H25" s="282"/>
      <c r="I25" s="278"/>
      <c r="J25" s="282"/>
      <c r="K25" s="283">
        <f t="shared" si="0"/>
      </c>
      <c r="L25" s="282">
        <v>1156</v>
      </c>
      <c r="M25" s="282"/>
      <c r="N25" s="282"/>
      <c r="O25" s="283">
        <f>IF(N25&gt;0,N25/M25*10,"")</f>
      </c>
      <c r="P25" s="282">
        <v>3267</v>
      </c>
      <c r="Q25" s="282"/>
      <c r="R25" s="282"/>
      <c r="S25" s="282">
        <f>IF(R25&gt;0,R25/Q25*10,"")</f>
      </c>
      <c r="T25" s="282">
        <v>1057</v>
      </c>
      <c r="U25" s="282"/>
      <c r="V25" s="282"/>
      <c r="W25" s="283">
        <f>IF(V25&gt;0,V25/U25*10,"")</f>
      </c>
      <c r="X25" s="284"/>
      <c r="Y25" s="284"/>
      <c r="Z25" s="284"/>
      <c r="AA25" s="301"/>
      <c r="AB25" s="286">
        <v>1301</v>
      </c>
      <c r="AC25" s="279">
        <v>1033</v>
      </c>
      <c r="AD25" s="299">
        <f>AC25/AB25*100</f>
        <v>79.40046118370483</v>
      </c>
      <c r="AE25" s="279">
        <v>687</v>
      </c>
      <c r="AF25" s="295"/>
      <c r="AG25" s="281"/>
      <c r="AH25" s="282"/>
      <c r="AI25" s="282"/>
      <c r="AJ25" s="282"/>
      <c r="AK25" s="282"/>
      <c r="AL25" s="282"/>
      <c r="AM25" s="282"/>
      <c r="AN25" s="285"/>
      <c r="AO25" s="289">
        <v>2727</v>
      </c>
      <c r="AP25" s="282"/>
      <c r="AQ25" s="282"/>
      <c r="AR25" s="282"/>
      <c r="AS25" s="283"/>
      <c r="AT25" s="282">
        <v>20</v>
      </c>
      <c r="AU25" s="282"/>
      <c r="AV25" s="282"/>
      <c r="AW25" s="302">
        <f t="shared" si="1"/>
      </c>
      <c r="AX25" s="291"/>
      <c r="AY25" s="282"/>
      <c r="AZ25" s="283"/>
      <c r="BA25" s="282"/>
      <c r="BB25" s="296"/>
    </row>
    <row r="26" spans="1:54" ht="16.5" thickBot="1">
      <c r="A26" s="303" t="s">
        <v>68</v>
      </c>
      <c r="B26" s="304"/>
      <c r="C26" s="305"/>
      <c r="D26" s="306"/>
      <c r="E26" s="305"/>
      <c r="F26" s="307"/>
      <c r="G26" s="308"/>
      <c r="H26" s="309"/>
      <c r="I26" s="306"/>
      <c r="J26" s="309"/>
      <c r="K26" s="310"/>
      <c r="L26" s="309"/>
      <c r="M26" s="309"/>
      <c r="N26" s="309"/>
      <c r="O26" s="310"/>
      <c r="P26" s="309"/>
      <c r="Q26" s="309"/>
      <c r="R26" s="309"/>
      <c r="S26" s="309"/>
      <c r="T26" s="309"/>
      <c r="U26" s="309"/>
      <c r="V26" s="309"/>
      <c r="W26" s="310"/>
      <c r="X26" s="311"/>
      <c r="Y26" s="311"/>
      <c r="Z26" s="311"/>
      <c r="AA26" s="312"/>
      <c r="AB26" s="313"/>
      <c r="AC26" s="314"/>
      <c r="AD26" s="314"/>
      <c r="AE26" s="314"/>
      <c r="AF26" s="315"/>
      <c r="AG26" s="309"/>
      <c r="AH26" s="309"/>
      <c r="AI26" s="309"/>
      <c r="AJ26" s="309"/>
      <c r="AK26" s="309"/>
      <c r="AL26" s="309"/>
      <c r="AM26" s="309"/>
      <c r="AN26" s="316"/>
      <c r="AO26" s="317"/>
      <c r="AP26" s="309"/>
      <c r="AQ26" s="282"/>
      <c r="AR26" s="309"/>
      <c r="AS26" s="310"/>
      <c r="AT26" s="309"/>
      <c r="AU26" s="309"/>
      <c r="AV26" s="309"/>
      <c r="AW26" s="318"/>
      <c r="AX26" s="319">
        <v>178</v>
      </c>
      <c r="AY26" s="309">
        <v>6.5</v>
      </c>
      <c r="AZ26" s="310">
        <f>AY26/AX26*100</f>
        <v>3.651685393258427</v>
      </c>
      <c r="BA26" s="309">
        <v>248</v>
      </c>
      <c r="BB26" s="320">
        <f>IF(BA26&gt;0,BA26/AY26*10,"")</f>
        <v>381.53846153846155</v>
      </c>
    </row>
    <row r="27" spans="1:54" ht="16.5" thickBot="1">
      <c r="A27" s="321" t="s">
        <v>24</v>
      </c>
      <c r="B27" s="322">
        <f>SUM(B5:B25)</f>
        <v>4663</v>
      </c>
      <c r="C27" s="323">
        <f>SUM(C5:C25)</f>
        <v>4325</v>
      </c>
      <c r="D27" s="324">
        <f>C27/B27*100</f>
        <v>92.75144756594467</v>
      </c>
      <c r="E27" s="323">
        <f>SUM(E5:E25)</f>
        <v>5442</v>
      </c>
      <c r="F27" s="325">
        <f>E27/C27*10</f>
        <v>12.582658959537572</v>
      </c>
      <c r="G27" s="326">
        <f>SUM(G5:G25)</f>
        <v>200331</v>
      </c>
      <c r="H27" s="326">
        <f>SUM(H6:H25)</f>
        <v>0</v>
      </c>
      <c r="I27" s="327">
        <f>H27/G27*100</f>
        <v>0</v>
      </c>
      <c r="J27" s="326">
        <f>SUM(J6:J25)</f>
        <v>0</v>
      </c>
      <c r="K27" s="328">
        <f t="shared" si="0"/>
      </c>
      <c r="L27" s="326">
        <f>SUM(L5:L25)</f>
        <v>11326</v>
      </c>
      <c r="M27" s="326">
        <f>SUM(M6:M25)</f>
        <v>0</v>
      </c>
      <c r="N27" s="326">
        <f>SUM(N6:N25)</f>
        <v>0</v>
      </c>
      <c r="O27" s="328">
        <f>IF(N27&gt;0,N27/M27*10,"")</f>
      </c>
      <c r="P27" s="326">
        <f>SUM(P5:P25)</f>
        <v>4291</v>
      </c>
      <c r="Q27" s="326">
        <f>SUM(Q6:Q25)</f>
        <v>0</v>
      </c>
      <c r="R27" s="326">
        <f>SUM(R6:R25)</f>
        <v>0</v>
      </c>
      <c r="S27" s="329">
        <f>IF(R27&gt;0,R27/Q27*10,"")</f>
      </c>
      <c r="T27" s="326">
        <f>SUM(T5:T25)</f>
        <v>11526</v>
      </c>
      <c r="U27" s="326">
        <f>SUM(U6:U25)</f>
        <v>0</v>
      </c>
      <c r="V27" s="326">
        <f>SUM(V6:V25)</f>
        <v>0</v>
      </c>
      <c r="W27" s="329">
        <f>IF(V27&gt;0,V27/U27*10,"")</f>
      </c>
      <c r="X27" s="326">
        <f>SUM(X5:X25)</f>
        <v>720</v>
      </c>
      <c r="Y27" s="326">
        <f>SUM(Y6:Y25)</f>
        <v>0</v>
      </c>
      <c r="Z27" s="326">
        <f>SUM(Z6:Z25)</f>
        <v>0</v>
      </c>
      <c r="AA27" s="330" t="e">
        <f>Z27/Y27*10</f>
        <v>#DIV/0!</v>
      </c>
      <c r="AB27" s="322">
        <f>SUM(AB6:AB25)</f>
        <v>7757</v>
      </c>
      <c r="AC27" s="323">
        <f>SUM(AC6:AC25)</f>
        <v>2900</v>
      </c>
      <c r="AD27" s="331">
        <f>AC27/AB27*100</f>
        <v>37.385587211550856</v>
      </c>
      <c r="AE27" s="323">
        <f>SUM(AE6:AE25)</f>
        <v>2119</v>
      </c>
      <c r="AF27" s="332">
        <f>AE27/AC27*10</f>
        <v>7.306896551724138</v>
      </c>
      <c r="AG27" s="326">
        <f>SUM(AG5:AG25)</f>
        <v>7186</v>
      </c>
      <c r="AH27" s="326"/>
      <c r="AI27" s="326"/>
      <c r="AJ27" s="333"/>
      <c r="AK27" s="326">
        <f>SUM(AK5:AK25)</f>
        <v>0</v>
      </c>
      <c r="AL27" s="326"/>
      <c r="AM27" s="326"/>
      <c r="AN27" s="334"/>
      <c r="AO27" s="335">
        <f>SUM(AO6:AO25)</f>
        <v>9943</v>
      </c>
      <c r="AP27" s="336">
        <f>SUM(AP6:AP25)</f>
        <v>138</v>
      </c>
      <c r="AQ27" s="337">
        <f>AP27/AO27*100</f>
        <v>1.3879110932314191</v>
      </c>
      <c r="AR27" s="336">
        <f>SUM(AR6:AR25)</f>
        <v>440</v>
      </c>
      <c r="AS27" s="338">
        <f>IF(AR27&gt;0,AR27/AP27*10,"")</f>
        <v>31.884057971014492</v>
      </c>
      <c r="AT27" s="326">
        <f>SUM(AT5:AT25)</f>
        <v>1506.8</v>
      </c>
      <c r="AU27" s="326">
        <f>SUM(AU5:AU25)</f>
        <v>0</v>
      </c>
      <c r="AV27" s="326">
        <f>SUM(AV5:AV25)</f>
        <v>0</v>
      </c>
      <c r="AW27" s="328" t="e">
        <f>AV27/AU27*10</f>
        <v>#DIV/0!</v>
      </c>
      <c r="AX27" s="339">
        <f>SUM(AX5:AX26)</f>
        <v>1580.1999999999998</v>
      </c>
      <c r="AY27" s="340">
        <f>SUM(AY5:AY26)</f>
        <v>83.5</v>
      </c>
      <c r="AZ27" s="341">
        <f>AY27/AX27*100</f>
        <v>5.284141247943299</v>
      </c>
      <c r="BA27" s="340">
        <f>SUM(BA5:BA26)</f>
        <v>1772</v>
      </c>
      <c r="BB27" s="342">
        <f>BA27/AY27*10</f>
        <v>212.21556886227546</v>
      </c>
    </row>
    <row r="28" spans="1:54" ht="16.5" thickBot="1">
      <c r="A28" s="343" t="s">
        <v>15</v>
      </c>
      <c r="B28" s="344">
        <v>6177</v>
      </c>
      <c r="C28" s="345">
        <v>4888</v>
      </c>
      <c r="D28" s="346">
        <v>79.13226485348875</v>
      </c>
      <c r="E28" s="345">
        <v>5857</v>
      </c>
      <c r="F28" s="346">
        <v>11.982405891980362</v>
      </c>
      <c r="G28" s="347">
        <v>216725</v>
      </c>
      <c r="H28" s="347">
        <v>0</v>
      </c>
      <c r="I28" s="346">
        <v>0</v>
      </c>
      <c r="J28" s="347">
        <v>0</v>
      </c>
      <c r="K28" s="347" t="s">
        <v>69</v>
      </c>
      <c r="L28" s="347">
        <v>12966</v>
      </c>
      <c r="M28" s="347">
        <v>0</v>
      </c>
      <c r="N28" s="347">
        <v>0</v>
      </c>
      <c r="O28" s="347" t="s">
        <v>69</v>
      </c>
      <c r="P28" s="347">
        <v>4698</v>
      </c>
      <c r="Q28" s="347">
        <v>0</v>
      </c>
      <c r="R28" s="347">
        <v>0</v>
      </c>
      <c r="S28" s="347" t="s">
        <v>69</v>
      </c>
      <c r="T28" s="347">
        <v>6685</v>
      </c>
      <c r="U28" s="347">
        <v>0</v>
      </c>
      <c r="V28" s="347">
        <v>0</v>
      </c>
      <c r="W28" s="347" t="s">
        <v>69</v>
      </c>
      <c r="X28" s="347">
        <v>652</v>
      </c>
      <c r="Y28" s="347">
        <v>0</v>
      </c>
      <c r="Z28" s="347">
        <v>0</v>
      </c>
      <c r="AA28" s="348" t="e">
        <v>#DIV/0!</v>
      </c>
      <c r="AB28" s="349">
        <v>3515</v>
      </c>
      <c r="AC28" s="347">
        <v>0</v>
      </c>
      <c r="AD28" s="347">
        <v>0</v>
      </c>
      <c r="AE28" s="347">
        <v>0</v>
      </c>
      <c r="AF28" s="347">
        <v>0</v>
      </c>
      <c r="AG28" s="347">
        <v>5393</v>
      </c>
      <c r="AH28" s="347"/>
      <c r="AI28" s="347"/>
      <c r="AJ28" s="347"/>
      <c r="AK28" s="347">
        <v>15</v>
      </c>
      <c r="AL28" s="347"/>
      <c r="AM28" s="347"/>
      <c r="AN28" s="348"/>
      <c r="AO28" s="349">
        <v>13021</v>
      </c>
      <c r="AP28" s="347">
        <v>0</v>
      </c>
      <c r="AQ28" s="350">
        <v>0</v>
      </c>
      <c r="AR28" s="347">
        <v>0</v>
      </c>
      <c r="AS28" s="346">
        <v>0</v>
      </c>
      <c r="AT28" s="347">
        <v>1504.9</v>
      </c>
      <c r="AU28" s="347">
        <v>0</v>
      </c>
      <c r="AV28" s="347">
        <v>0</v>
      </c>
      <c r="AW28" s="351" t="e">
        <v>#DIV/0!</v>
      </c>
      <c r="AX28" s="344">
        <v>1328.1</v>
      </c>
      <c r="AY28" s="347">
        <v>23.8</v>
      </c>
      <c r="AZ28" s="346">
        <v>1.792033732399669</v>
      </c>
      <c r="BA28" s="347">
        <v>723</v>
      </c>
      <c r="BB28" s="352">
        <v>303.781512605042</v>
      </c>
    </row>
  </sheetData>
  <sheetProtection/>
  <mergeCells count="14">
    <mergeCell ref="G3:K3"/>
    <mergeCell ref="L3:O3"/>
    <mergeCell ref="P3:S3"/>
    <mergeCell ref="T3:W3"/>
    <mergeCell ref="A1:BB1"/>
    <mergeCell ref="AX3:BB3"/>
    <mergeCell ref="AG3:AJ3"/>
    <mergeCell ref="AK3:AN3"/>
    <mergeCell ref="AO3:AS3"/>
    <mergeCell ref="AT3:AW3"/>
    <mergeCell ref="A3:A4"/>
    <mergeCell ref="B3:F3"/>
    <mergeCell ref="X3:AA3"/>
    <mergeCell ref="AB3:A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B1">
      <selection activeCell="Q33" sqref="Q33"/>
    </sheetView>
  </sheetViews>
  <sheetFormatPr defaultColWidth="9.00390625" defaultRowHeight="12.75"/>
  <cols>
    <col min="1" max="1" width="20.25390625" style="129" customWidth="1"/>
    <col min="2" max="2" width="8.00390625" style="129" customWidth="1"/>
    <col min="3" max="3" width="9.25390625" style="129" bestFit="1" customWidth="1"/>
    <col min="4" max="4" width="8.625" style="129" customWidth="1"/>
    <col min="5" max="5" width="7.25390625" style="129" customWidth="1"/>
    <col min="6" max="6" width="8.00390625" style="129" customWidth="1"/>
    <col min="7" max="7" width="8.125" style="129" customWidth="1"/>
    <col min="8" max="8" width="9.25390625" style="129" bestFit="1" customWidth="1"/>
    <col min="9" max="9" width="8.375" style="129" customWidth="1"/>
    <col min="10" max="10" width="8.00390625" style="129" customWidth="1"/>
    <col min="11" max="11" width="8.00390625" style="129" bestFit="1" customWidth="1"/>
    <col min="12" max="12" width="8.375" style="129" bestFit="1" customWidth="1"/>
    <col min="13" max="13" width="8.25390625" style="129" customWidth="1"/>
    <col min="14" max="14" width="8.75390625" style="129" customWidth="1"/>
    <col min="15" max="15" width="7.00390625" style="129" customWidth="1"/>
    <col min="16" max="16" width="6.125" style="129" customWidth="1"/>
    <col min="17" max="17" width="8.25390625" style="129" customWidth="1"/>
    <col min="18" max="18" width="9.25390625" style="129" bestFit="1" customWidth="1"/>
    <col min="19" max="19" width="8.625" style="129" customWidth="1"/>
    <col min="20" max="20" width="7.25390625" style="129" customWidth="1"/>
    <col min="21" max="21" width="5.875" style="129" customWidth="1"/>
    <col min="22" max="22" width="8.00390625" style="129" hidden="1" customWidth="1"/>
    <col min="23" max="23" width="9.125" style="129" hidden="1" customWidth="1"/>
    <col min="24" max="24" width="8.75390625" style="129" hidden="1" customWidth="1"/>
    <col min="25" max="25" width="6.75390625" style="129" hidden="1" customWidth="1"/>
    <col min="26" max="26" width="4.375" style="129" hidden="1" customWidth="1"/>
    <col min="27" max="16384" width="9.125" style="129" customWidth="1"/>
  </cols>
  <sheetData>
    <row r="2" spans="2:17" ht="39" customHeight="1">
      <c r="B2" s="551" t="s">
        <v>96</v>
      </c>
      <c r="C2" s="551"/>
      <c r="D2" s="551"/>
      <c r="E2" s="551"/>
      <c r="F2" s="551"/>
      <c r="G2" s="551"/>
      <c r="H2" s="551"/>
      <c r="I2" s="551"/>
      <c r="J2" s="552"/>
      <c r="K2" s="552"/>
      <c r="L2" s="552"/>
      <c r="M2" s="552"/>
      <c r="N2" s="552"/>
      <c r="O2" s="553"/>
      <c r="P2" s="553"/>
      <c r="Q2" s="553"/>
    </row>
    <row r="3" spans="1:26" ht="22.5" customHeight="1" thickBot="1">
      <c r="A3" s="130"/>
      <c r="B3" s="131"/>
      <c r="C3" s="131"/>
      <c r="D3" s="131"/>
      <c r="E3" s="131"/>
      <c r="F3" s="131"/>
      <c r="G3" s="131"/>
      <c r="H3" s="131"/>
      <c r="I3" s="132"/>
      <c r="J3" s="554"/>
      <c r="K3" s="555"/>
      <c r="L3" s="131"/>
      <c r="M3" s="131"/>
      <c r="N3" s="131"/>
      <c r="O3" s="133"/>
      <c r="P3" s="251"/>
      <c r="Q3" s="252"/>
      <c r="R3" s="554">
        <v>43325</v>
      </c>
      <c r="S3" s="555"/>
      <c r="T3" s="130"/>
      <c r="U3" s="130"/>
      <c r="Z3" s="130"/>
    </row>
    <row r="4" spans="1:26" ht="15.75" customHeight="1" thickBot="1">
      <c r="A4" s="541" t="s">
        <v>16</v>
      </c>
      <c r="B4" s="543" t="s">
        <v>97</v>
      </c>
      <c r="C4" s="543"/>
      <c r="D4" s="543"/>
      <c r="E4" s="543"/>
      <c r="F4" s="543"/>
      <c r="G4" s="544" t="s">
        <v>98</v>
      </c>
      <c r="H4" s="544"/>
      <c r="I4" s="544"/>
      <c r="J4" s="544"/>
      <c r="K4" s="544"/>
      <c r="L4" s="545" t="s">
        <v>99</v>
      </c>
      <c r="M4" s="546"/>
      <c r="N4" s="546"/>
      <c r="O4" s="546"/>
      <c r="P4" s="547"/>
      <c r="Q4" s="556" t="s">
        <v>100</v>
      </c>
      <c r="R4" s="546"/>
      <c r="S4" s="546"/>
      <c r="T4" s="546"/>
      <c r="U4" s="547"/>
      <c r="V4" s="548" t="s">
        <v>101</v>
      </c>
      <c r="W4" s="549"/>
      <c r="X4" s="549"/>
      <c r="Y4" s="549"/>
      <c r="Z4" s="550"/>
    </row>
    <row r="5" spans="1:26" ht="40.5" customHeight="1" thickBot="1">
      <c r="A5" s="542"/>
      <c r="B5" s="134" t="s">
        <v>102</v>
      </c>
      <c r="C5" s="135" t="s">
        <v>103</v>
      </c>
      <c r="D5" s="135" t="s">
        <v>104</v>
      </c>
      <c r="E5" s="136" t="s">
        <v>105</v>
      </c>
      <c r="F5" s="137" t="s">
        <v>0</v>
      </c>
      <c r="G5" s="134" t="s">
        <v>102</v>
      </c>
      <c r="H5" s="136" t="s">
        <v>103</v>
      </c>
      <c r="I5" s="135" t="s">
        <v>104</v>
      </c>
      <c r="J5" s="136" t="s">
        <v>105</v>
      </c>
      <c r="K5" s="137" t="s">
        <v>0</v>
      </c>
      <c r="L5" s="134" t="s">
        <v>102</v>
      </c>
      <c r="M5" s="136" t="s">
        <v>103</v>
      </c>
      <c r="N5" s="135" t="s">
        <v>104</v>
      </c>
      <c r="O5" s="136" t="s">
        <v>105</v>
      </c>
      <c r="P5" s="137" t="s">
        <v>0</v>
      </c>
      <c r="Q5" s="134" t="s">
        <v>102</v>
      </c>
      <c r="R5" s="136" t="s">
        <v>103</v>
      </c>
      <c r="S5" s="135" t="s">
        <v>104</v>
      </c>
      <c r="T5" s="135" t="s">
        <v>105</v>
      </c>
      <c r="U5" s="137" t="s">
        <v>0</v>
      </c>
      <c r="V5" s="134" t="s">
        <v>106</v>
      </c>
      <c r="W5" s="136" t="s">
        <v>103</v>
      </c>
      <c r="X5" s="135" t="s">
        <v>104</v>
      </c>
      <c r="Y5" s="135" t="s">
        <v>105</v>
      </c>
      <c r="Z5" s="137" t="s">
        <v>0</v>
      </c>
    </row>
    <row r="6" spans="1:26" ht="15.75">
      <c r="A6" s="138" t="s">
        <v>1</v>
      </c>
      <c r="B6" s="139">
        <v>420</v>
      </c>
      <c r="C6" s="139">
        <v>18</v>
      </c>
      <c r="D6" s="140">
        <v>254</v>
      </c>
      <c r="E6" s="140">
        <f aca="true" t="shared" si="0" ref="E6:E27">C6+D6</f>
        <v>272</v>
      </c>
      <c r="F6" s="141">
        <f>E6/B6*100</f>
        <v>64.76190476190476</v>
      </c>
      <c r="G6" s="139">
        <v>0</v>
      </c>
      <c r="H6" s="139">
        <v>0</v>
      </c>
      <c r="I6" s="142"/>
      <c r="J6" s="140">
        <f aca="true" t="shared" si="1" ref="J6:J26">H6+I6</f>
        <v>0</v>
      </c>
      <c r="K6" s="143">
        <v>0</v>
      </c>
      <c r="L6" s="139">
        <v>0</v>
      </c>
      <c r="M6" s="139">
        <v>0</v>
      </c>
      <c r="N6" s="142"/>
      <c r="O6" s="140">
        <f aca="true" t="shared" si="2" ref="O6:O26">M6+N6</f>
        <v>0</v>
      </c>
      <c r="P6" s="143">
        <v>0</v>
      </c>
      <c r="Q6" s="139">
        <v>0</v>
      </c>
      <c r="R6" s="139">
        <v>0</v>
      </c>
      <c r="S6" s="142"/>
      <c r="T6" s="140">
        <f aca="true" t="shared" si="3" ref="T6:T26">R6+S6</f>
        <v>0</v>
      </c>
      <c r="U6" s="141">
        <v>0</v>
      </c>
      <c r="V6" s="139">
        <v>142</v>
      </c>
      <c r="W6" s="139">
        <v>0</v>
      </c>
      <c r="X6" s="144"/>
      <c r="Y6" s="145">
        <f aca="true" t="shared" si="4" ref="Y6:Y26">W6+X6</f>
        <v>0</v>
      </c>
      <c r="Z6" s="146">
        <f>Y6/V6*100</f>
        <v>0</v>
      </c>
    </row>
    <row r="7" spans="1:26" ht="15.75">
      <c r="A7" s="147" t="s">
        <v>17</v>
      </c>
      <c r="B7" s="139">
        <v>3000</v>
      </c>
      <c r="C7" s="139">
        <v>26</v>
      </c>
      <c r="D7" s="144">
        <v>2181</v>
      </c>
      <c r="E7" s="145">
        <f t="shared" si="0"/>
        <v>2207</v>
      </c>
      <c r="F7" s="143">
        <f aca="true" t="shared" si="5" ref="F7:F27">(E7*100)/B7</f>
        <v>73.56666666666666</v>
      </c>
      <c r="G7" s="139">
        <v>5000</v>
      </c>
      <c r="H7" s="139">
        <v>63</v>
      </c>
      <c r="I7" s="144">
        <v>812</v>
      </c>
      <c r="J7" s="140">
        <f t="shared" si="1"/>
        <v>875</v>
      </c>
      <c r="K7" s="143">
        <f aca="true" t="shared" si="6" ref="K7:K22">(J7*100)/G7</f>
        <v>17.5</v>
      </c>
      <c r="L7" s="139">
        <v>1500</v>
      </c>
      <c r="M7" s="139">
        <v>0</v>
      </c>
      <c r="N7" s="144">
        <v>185</v>
      </c>
      <c r="O7" s="140">
        <f t="shared" si="2"/>
        <v>185</v>
      </c>
      <c r="P7" s="143">
        <f aca="true" t="shared" si="7" ref="P7:P27">(O7*100)/L7</f>
        <v>12.333333333333334</v>
      </c>
      <c r="Q7" s="139">
        <v>0</v>
      </c>
      <c r="R7" s="139">
        <v>0</v>
      </c>
      <c r="S7" s="144"/>
      <c r="T7" s="140">
        <f t="shared" si="3"/>
        <v>0</v>
      </c>
      <c r="U7" s="143">
        <v>0</v>
      </c>
      <c r="V7" s="139">
        <v>4500</v>
      </c>
      <c r="W7" s="139">
        <v>0</v>
      </c>
      <c r="X7" s="144"/>
      <c r="Y7" s="145">
        <f t="shared" si="4"/>
        <v>0</v>
      </c>
      <c r="Z7" s="146">
        <f aca="true" t="shared" si="8" ref="Z7:Z27">(Y7*100)/V7</f>
        <v>0</v>
      </c>
    </row>
    <row r="8" spans="1:26" ht="15.75">
      <c r="A8" s="147" t="s">
        <v>18</v>
      </c>
      <c r="B8" s="139">
        <v>2020</v>
      </c>
      <c r="C8" s="139">
        <v>110</v>
      </c>
      <c r="D8" s="144">
        <v>1497</v>
      </c>
      <c r="E8" s="145">
        <f t="shared" si="0"/>
        <v>1607</v>
      </c>
      <c r="F8" s="143">
        <f t="shared" si="5"/>
        <v>79.55445544554455</v>
      </c>
      <c r="G8" s="139">
        <v>3950</v>
      </c>
      <c r="H8" s="139">
        <v>3000</v>
      </c>
      <c r="I8" s="144">
        <v>9155</v>
      </c>
      <c r="J8" s="140">
        <f t="shared" si="1"/>
        <v>12155</v>
      </c>
      <c r="K8" s="143">
        <f t="shared" si="6"/>
        <v>307.72151898734177</v>
      </c>
      <c r="L8" s="139">
        <v>2010</v>
      </c>
      <c r="M8" s="139">
        <v>0</v>
      </c>
      <c r="N8" s="144">
        <v>1050</v>
      </c>
      <c r="O8" s="140">
        <f t="shared" si="2"/>
        <v>1050</v>
      </c>
      <c r="P8" s="143">
        <f t="shared" si="7"/>
        <v>52.23880597014925</v>
      </c>
      <c r="Q8" s="139">
        <v>11500</v>
      </c>
      <c r="R8" s="139">
        <v>2010</v>
      </c>
      <c r="S8" s="144"/>
      <c r="T8" s="140">
        <f t="shared" si="3"/>
        <v>2010</v>
      </c>
      <c r="U8" s="143">
        <f>(T8*100)/Q8</f>
        <v>17.47826086956522</v>
      </c>
      <c r="V8" s="139">
        <v>18800</v>
      </c>
      <c r="W8" s="139">
        <v>800</v>
      </c>
      <c r="X8" s="144"/>
      <c r="Y8" s="145">
        <f t="shared" si="4"/>
        <v>800</v>
      </c>
      <c r="Z8" s="146">
        <f t="shared" si="8"/>
        <v>4.25531914893617</v>
      </c>
    </row>
    <row r="9" spans="1:26" ht="15.75">
      <c r="A9" s="147" t="s">
        <v>2</v>
      </c>
      <c r="B9" s="139">
        <v>2000</v>
      </c>
      <c r="C9" s="139">
        <v>0</v>
      </c>
      <c r="D9" s="144">
        <v>2000</v>
      </c>
      <c r="E9" s="145">
        <f t="shared" si="0"/>
        <v>2000</v>
      </c>
      <c r="F9" s="143">
        <f t="shared" si="5"/>
        <v>100</v>
      </c>
      <c r="G9" s="139">
        <v>650</v>
      </c>
      <c r="H9" s="139">
        <v>0</v>
      </c>
      <c r="I9" s="144">
        <v>650</v>
      </c>
      <c r="J9" s="140">
        <f t="shared" si="1"/>
        <v>650</v>
      </c>
      <c r="K9" s="143">
        <f t="shared" si="6"/>
        <v>100</v>
      </c>
      <c r="L9" s="139">
        <v>150</v>
      </c>
      <c r="M9" s="139">
        <v>0</v>
      </c>
      <c r="N9" s="144">
        <v>150</v>
      </c>
      <c r="O9" s="140">
        <f t="shared" si="2"/>
        <v>150</v>
      </c>
      <c r="P9" s="143">
        <f t="shared" si="7"/>
        <v>100</v>
      </c>
      <c r="Q9" s="139">
        <v>0</v>
      </c>
      <c r="R9" s="139">
        <v>0</v>
      </c>
      <c r="S9" s="144"/>
      <c r="T9" s="140">
        <f t="shared" si="3"/>
        <v>0</v>
      </c>
      <c r="U9" s="143">
        <v>0</v>
      </c>
      <c r="V9" s="139">
        <v>560</v>
      </c>
      <c r="W9" s="139">
        <v>0</v>
      </c>
      <c r="X9" s="144"/>
      <c r="Y9" s="145">
        <f t="shared" si="4"/>
        <v>0</v>
      </c>
      <c r="Z9" s="146">
        <f t="shared" si="8"/>
        <v>0</v>
      </c>
    </row>
    <row r="10" spans="1:26" ht="15.75">
      <c r="A10" s="147" t="s">
        <v>3</v>
      </c>
      <c r="B10" s="139">
        <v>3500</v>
      </c>
      <c r="C10" s="139">
        <v>350</v>
      </c>
      <c r="D10" s="144">
        <v>3540</v>
      </c>
      <c r="E10" s="145">
        <f t="shared" si="0"/>
        <v>3890</v>
      </c>
      <c r="F10" s="143">
        <f t="shared" si="5"/>
        <v>111.14285714285714</v>
      </c>
      <c r="G10" s="139">
        <v>2000</v>
      </c>
      <c r="H10" s="139">
        <v>0</v>
      </c>
      <c r="I10" s="144">
        <v>2100</v>
      </c>
      <c r="J10" s="140">
        <f t="shared" si="1"/>
        <v>2100</v>
      </c>
      <c r="K10" s="143">
        <f t="shared" si="6"/>
        <v>105</v>
      </c>
      <c r="L10" s="139">
        <v>1400</v>
      </c>
      <c r="M10" s="139">
        <v>200</v>
      </c>
      <c r="N10" s="144"/>
      <c r="O10" s="140">
        <f t="shared" si="2"/>
        <v>200</v>
      </c>
      <c r="P10" s="143">
        <f t="shared" si="7"/>
        <v>14.285714285714286</v>
      </c>
      <c r="Q10" s="139">
        <v>0</v>
      </c>
      <c r="R10" s="139">
        <v>0</v>
      </c>
      <c r="S10" s="144"/>
      <c r="T10" s="140">
        <f t="shared" si="3"/>
        <v>0</v>
      </c>
      <c r="U10" s="143">
        <v>0</v>
      </c>
      <c r="V10" s="139">
        <v>1400</v>
      </c>
      <c r="W10" s="139">
        <v>200</v>
      </c>
      <c r="X10" s="144"/>
      <c r="Y10" s="145">
        <f t="shared" si="4"/>
        <v>200</v>
      </c>
      <c r="Z10" s="146">
        <f t="shared" si="8"/>
        <v>14.285714285714286</v>
      </c>
    </row>
    <row r="11" spans="1:26" ht="15.75">
      <c r="A11" s="147" t="s">
        <v>19</v>
      </c>
      <c r="B11" s="139">
        <v>715</v>
      </c>
      <c r="C11" s="139">
        <v>281</v>
      </c>
      <c r="D11" s="144">
        <v>1920</v>
      </c>
      <c r="E11" s="145">
        <f t="shared" si="0"/>
        <v>2201</v>
      </c>
      <c r="F11" s="143">
        <f t="shared" si="5"/>
        <v>307.83216783216784</v>
      </c>
      <c r="G11" s="139">
        <v>2230</v>
      </c>
      <c r="H11" s="139">
        <v>2341</v>
      </c>
      <c r="I11" s="144">
        <v>1890</v>
      </c>
      <c r="J11" s="140">
        <f t="shared" si="1"/>
        <v>4231</v>
      </c>
      <c r="K11" s="143">
        <f t="shared" si="6"/>
        <v>189.73094170403587</v>
      </c>
      <c r="L11" s="139">
        <v>1895</v>
      </c>
      <c r="M11" s="139">
        <v>1229</v>
      </c>
      <c r="N11" s="144">
        <v>200</v>
      </c>
      <c r="O11" s="140">
        <f t="shared" si="2"/>
        <v>1429</v>
      </c>
      <c r="P11" s="143">
        <f t="shared" si="7"/>
        <v>75.4089709762533</v>
      </c>
      <c r="Q11" s="139">
        <v>5130</v>
      </c>
      <c r="R11" s="139">
        <v>942</v>
      </c>
      <c r="S11" s="144"/>
      <c r="T11" s="140">
        <f t="shared" si="3"/>
        <v>942</v>
      </c>
      <c r="U11" s="143">
        <f>(T11*100)/Q11</f>
        <v>18.362573099415204</v>
      </c>
      <c r="V11" s="139">
        <v>1310</v>
      </c>
      <c r="W11" s="139">
        <v>550</v>
      </c>
      <c r="X11" s="144"/>
      <c r="Y11" s="145">
        <f t="shared" si="4"/>
        <v>550</v>
      </c>
      <c r="Z11" s="146">
        <f t="shared" si="8"/>
        <v>41.98473282442748</v>
      </c>
    </row>
    <row r="12" spans="1:26" ht="15.75">
      <c r="A12" s="147" t="s">
        <v>4</v>
      </c>
      <c r="B12" s="139">
        <v>1020</v>
      </c>
      <c r="C12" s="139">
        <v>250</v>
      </c>
      <c r="D12" s="144">
        <v>1804</v>
      </c>
      <c r="E12" s="145">
        <f t="shared" si="0"/>
        <v>2054</v>
      </c>
      <c r="F12" s="143">
        <f t="shared" si="5"/>
        <v>201.37254901960785</v>
      </c>
      <c r="G12" s="139">
        <v>2100</v>
      </c>
      <c r="H12" s="139">
        <v>2400</v>
      </c>
      <c r="I12" s="144">
        <v>1700</v>
      </c>
      <c r="J12" s="140">
        <f t="shared" si="1"/>
        <v>4100</v>
      </c>
      <c r="K12" s="143">
        <f t="shared" si="6"/>
        <v>195.23809523809524</v>
      </c>
      <c r="L12" s="139">
        <v>1180</v>
      </c>
      <c r="M12" s="139">
        <v>320</v>
      </c>
      <c r="N12" s="144">
        <v>200</v>
      </c>
      <c r="O12" s="140">
        <f t="shared" si="2"/>
        <v>520</v>
      </c>
      <c r="P12" s="143">
        <f t="shared" si="7"/>
        <v>44.067796610169495</v>
      </c>
      <c r="Q12" s="139">
        <v>1500</v>
      </c>
      <c r="R12" s="139">
        <v>700</v>
      </c>
      <c r="S12" s="144"/>
      <c r="T12" s="140">
        <f t="shared" si="3"/>
        <v>700</v>
      </c>
      <c r="U12" s="143">
        <f>(T12*100)/Q12</f>
        <v>46.666666666666664</v>
      </c>
      <c r="V12" s="139">
        <v>2500</v>
      </c>
      <c r="W12" s="139">
        <v>380</v>
      </c>
      <c r="X12" s="144"/>
      <c r="Y12" s="145">
        <f t="shared" si="4"/>
        <v>380</v>
      </c>
      <c r="Z12" s="146">
        <f t="shared" si="8"/>
        <v>15.2</v>
      </c>
    </row>
    <row r="13" spans="1:26" ht="15.75">
      <c r="A13" s="147" t="s">
        <v>5</v>
      </c>
      <c r="B13" s="139">
        <v>900</v>
      </c>
      <c r="C13" s="139">
        <v>0</v>
      </c>
      <c r="D13" s="144">
        <v>1639</v>
      </c>
      <c r="E13" s="145">
        <f t="shared" si="0"/>
        <v>1639</v>
      </c>
      <c r="F13" s="143">
        <f t="shared" si="5"/>
        <v>182.11111111111111</v>
      </c>
      <c r="G13" s="139">
        <v>10000</v>
      </c>
      <c r="H13" s="139">
        <v>0</v>
      </c>
      <c r="I13" s="144">
        <v>13565</v>
      </c>
      <c r="J13" s="140">
        <f t="shared" si="1"/>
        <v>13565</v>
      </c>
      <c r="K13" s="143">
        <f t="shared" si="6"/>
        <v>135.65</v>
      </c>
      <c r="L13" s="139">
        <v>3000</v>
      </c>
      <c r="M13" s="139">
        <v>0</v>
      </c>
      <c r="N13" s="144">
        <v>2255</v>
      </c>
      <c r="O13" s="140">
        <f t="shared" si="2"/>
        <v>2255</v>
      </c>
      <c r="P13" s="143">
        <f t="shared" si="7"/>
        <v>75.16666666666667</v>
      </c>
      <c r="Q13" s="139">
        <v>30000</v>
      </c>
      <c r="R13" s="139">
        <v>0</v>
      </c>
      <c r="S13" s="144"/>
      <c r="T13" s="140">
        <f t="shared" si="3"/>
        <v>0</v>
      </c>
      <c r="U13" s="143">
        <f>(T13*100)/Q13</f>
        <v>0</v>
      </c>
      <c r="V13" s="139">
        <v>20000</v>
      </c>
      <c r="W13" s="139">
        <v>0</v>
      </c>
      <c r="X13" s="144"/>
      <c r="Y13" s="145">
        <f t="shared" si="4"/>
        <v>0</v>
      </c>
      <c r="Z13" s="146">
        <f t="shared" si="8"/>
        <v>0</v>
      </c>
    </row>
    <row r="14" spans="1:26" ht="15.75">
      <c r="A14" s="147" t="s">
        <v>6</v>
      </c>
      <c r="B14" s="139">
        <v>1190</v>
      </c>
      <c r="C14" s="139">
        <v>50</v>
      </c>
      <c r="D14" s="144">
        <v>2294</v>
      </c>
      <c r="E14" s="145">
        <f t="shared" si="0"/>
        <v>2344</v>
      </c>
      <c r="F14" s="143">
        <f t="shared" si="5"/>
        <v>196.9747899159664</v>
      </c>
      <c r="G14" s="139">
        <v>304</v>
      </c>
      <c r="H14" s="139">
        <v>0</v>
      </c>
      <c r="I14" s="144"/>
      <c r="J14" s="140">
        <f t="shared" si="1"/>
        <v>0</v>
      </c>
      <c r="K14" s="143">
        <f t="shared" si="6"/>
        <v>0</v>
      </c>
      <c r="L14" s="139">
        <v>1143</v>
      </c>
      <c r="M14" s="139">
        <v>0</v>
      </c>
      <c r="N14" s="144"/>
      <c r="O14" s="140">
        <f t="shared" si="2"/>
        <v>0</v>
      </c>
      <c r="P14" s="143">
        <f t="shared" si="7"/>
        <v>0</v>
      </c>
      <c r="Q14" s="139">
        <v>0</v>
      </c>
      <c r="R14" s="139">
        <v>0</v>
      </c>
      <c r="S14" s="144"/>
      <c r="T14" s="140">
        <f t="shared" si="3"/>
        <v>0</v>
      </c>
      <c r="U14" s="143">
        <v>0</v>
      </c>
      <c r="V14" s="139">
        <v>1623</v>
      </c>
      <c r="W14" s="139">
        <v>0</v>
      </c>
      <c r="X14" s="144"/>
      <c r="Y14" s="145">
        <f t="shared" si="4"/>
        <v>0</v>
      </c>
      <c r="Z14" s="146">
        <f t="shared" si="8"/>
        <v>0</v>
      </c>
    </row>
    <row r="15" spans="1:26" ht="15.75">
      <c r="A15" s="147" t="s">
        <v>7</v>
      </c>
      <c r="B15" s="139">
        <v>1300</v>
      </c>
      <c r="C15" s="139">
        <v>200</v>
      </c>
      <c r="D15" s="144">
        <v>1412</v>
      </c>
      <c r="E15" s="145">
        <f t="shared" si="0"/>
        <v>1612</v>
      </c>
      <c r="F15" s="143">
        <f t="shared" si="5"/>
        <v>124</v>
      </c>
      <c r="G15" s="139">
        <v>1700</v>
      </c>
      <c r="H15" s="139">
        <v>0</v>
      </c>
      <c r="I15" s="144">
        <v>1725</v>
      </c>
      <c r="J15" s="140">
        <f t="shared" si="1"/>
        <v>1725</v>
      </c>
      <c r="K15" s="143">
        <f t="shared" si="6"/>
        <v>101.47058823529412</v>
      </c>
      <c r="L15" s="139">
        <v>900</v>
      </c>
      <c r="M15" s="139">
        <v>100</v>
      </c>
      <c r="N15" s="144">
        <v>1000</v>
      </c>
      <c r="O15" s="140">
        <f t="shared" si="2"/>
        <v>1100</v>
      </c>
      <c r="P15" s="143">
        <f t="shared" si="7"/>
        <v>122.22222222222223</v>
      </c>
      <c r="Q15" s="139">
        <v>1800</v>
      </c>
      <c r="R15" s="139">
        <v>1800</v>
      </c>
      <c r="S15" s="144"/>
      <c r="T15" s="140">
        <f t="shared" si="3"/>
        <v>1800</v>
      </c>
      <c r="U15" s="143">
        <f aca="true" t="shared" si="9" ref="U15:U22">(T15*100)/Q15</f>
        <v>100</v>
      </c>
      <c r="V15" s="139">
        <v>14100</v>
      </c>
      <c r="W15" s="139">
        <v>370</v>
      </c>
      <c r="X15" s="144"/>
      <c r="Y15" s="145">
        <f t="shared" si="4"/>
        <v>370</v>
      </c>
      <c r="Z15" s="146">
        <f t="shared" si="8"/>
        <v>2.624113475177305</v>
      </c>
    </row>
    <row r="16" spans="1:26" ht="15.75">
      <c r="A16" s="147" t="s">
        <v>8</v>
      </c>
      <c r="B16" s="139">
        <v>1770</v>
      </c>
      <c r="C16" s="139">
        <v>445</v>
      </c>
      <c r="D16" s="144">
        <v>1450</v>
      </c>
      <c r="E16" s="145">
        <f t="shared" si="0"/>
        <v>1895</v>
      </c>
      <c r="F16" s="143">
        <f t="shared" si="5"/>
        <v>107.06214689265536</v>
      </c>
      <c r="G16" s="139">
        <v>9328</v>
      </c>
      <c r="H16" s="139">
        <v>2100</v>
      </c>
      <c r="I16" s="144">
        <v>11000</v>
      </c>
      <c r="J16" s="140">
        <f t="shared" si="1"/>
        <v>13100</v>
      </c>
      <c r="K16" s="143">
        <f t="shared" si="6"/>
        <v>140.43739279588337</v>
      </c>
      <c r="L16" s="139">
        <v>2765</v>
      </c>
      <c r="M16" s="139">
        <v>450</v>
      </c>
      <c r="N16" s="144">
        <v>2870</v>
      </c>
      <c r="O16" s="140">
        <f t="shared" si="2"/>
        <v>3320</v>
      </c>
      <c r="P16" s="143">
        <f t="shared" si="7"/>
        <v>120.07233273056057</v>
      </c>
      <c r="Q16" s="139">
        <v>11940</v>
      </c>
      <c r="R16" s="139">
        <v>2038</v>
      </c>
      <c r="S16" s="144"/>
      <c r="T16" s="140">
        <f t="shared" si="3"/>
        <v>2038</v>
      </c>
      <c r="U16" s="143">
        <f t="shared" si="9"/>
        <v>17.068676716917924</v>
      </c>
      <c r="V16" s="139">
        <v>3540</v>
      </c>
      <c r="W16" s="139">
        <v>597</v>
      </c>
      <c r="X16" s="144"/>
      <c r="Y16" s="145">
        <f t="shared" si="4"/>
        <v>597</v>
      </c>
      <c r="Z16" s="146">
        <f t="shared" si="8"/>
        <v>16.864406779661017</v>
      </c>
    </row>
    <row r="17" spans="1:26" ht="15.75">
      <c r="A17" s="147" t="s">
        <v>9</v>
      </c>
      <c r="B17" s="139">
        <v>1714</v>
      </c>
      <c r="C17" s="139">
        <v>239</v>
      </c>
      <c r="D17" s="144">
        <v>1800</v>
      </c>
      <c r="E17" s="145">
        <f t="shared" si="0"/>
        <v>2039</v>
      </c>
      <c r="F17" s="143">
        <f t="shared" si="5"/>
        <v>118.96149358226371</v>
      </c>
      <c r="G17" s="139">
        <v>1195</v>
      </c>
      <c r="H17" s="139">
        <v>0</v>
      </c>
      <c r="I17" s="144">
        <v>1200</v>
      </c>
      <c r="J17" s="140">
        <f t="shared" si="1"/>
        <v>1200</v>
      </c>
      <c r="K17" s="143">
        <f t="shared" si="6"/>
        <v>100.418410041841</v>
      </c>
      <c r="L17" s="139">
        <v>1147</v>
      </c>
      <c r="M17" s="139">
        <v>200</v>
      </c>
      <c r="N17" s="144">
        <v>200</v>
      </c>
      <c r="O17" s="140">
        <f t="shared" si="2"/>
        <v>400</v>
      </c>
      <c r="P17" s="143">
        <f t="shared" si="7"/>
        <v>34.873583260680036</v>
      </c>
      <c r="Q17" s="139">
        <v>980</v>
      </c>
      <c r="R17" s="139">
        <v>288</v>
      </c>
      <c r="S17" s="144"/>
      <c r="T17" s="140">
        <f t="shared" si="3"/>
        <v>288</v>
      </c>
      <c r="U17" s="143">
        <f t="shared" si="9"/>
        <v>29.387755102040817</v>
      </c>
      <c r="V17" s="139">
        <v>1500</v>
      </c>
      <c r="W17" s="139">
        <v>0</v>
      </c>
      <c r="X17" s="144"/>
      <c r="Y17" s="145">
        <f t="shared" si="4"/>
        <v>0</v>
      </c>
      <c r="Z17" s="146">
        <f t="shared" si="8"/>
        <v>0</v>
      </c>
    </row>
    <row r="18" spans="1:26" ht="15.75">
      <c r="A18" s="147" t="s">
        <v>20</v>
      </c>
      <c r="B18" s="139">
        <v>2690</v>
      </c>
      <c r="C18" s="139">
        <v>994.4</v>
      </c>
      <c r="D18" s="144">
        <v>2006</v>
      </c>
      <c r="E18" s="145">
        <f t="shared" si="0"/>
        <v>3000.4</v>
      </c>
      <c r="F18" s="143">
        <f t="shared" si="5"/>
        <v>111.53903345724908</v>
      </c>
      <c r="G18" s="139">
        <v>3780</v>
      </c>
      <c r="H18" s="139">
        <v>3227.3</v>
      </c>
      <c r="I18" s="144">
        <v>1857</v>
      </c>
      <c r="J18" s="140">
        <f t="shared" si="1"/>
        <v>5084.3</v>
      </c>
      <c r="K18" s="143">
        <f t="shared" si="6"/>
        <v>134.505291005291</v>
      </c>
      <c r="L18" s="139">
        <v>3295</v>
      </c>
      <c r="M18" s="139">
        <v>546.7</v>
      </c>
      <c r="N18" s="144">
        <v>213</v>
      </c>
      <c r="O18" s="140">
        <f t="shared" si="2"/>
        <v>759.7</v>
      </c>
      <c r="P18" s="143">
        <f t="shared" si="7"/>
        <v>23.056145675265554</v>
      </c>
      <c r="Q18" s="139">
        <v>6660</v>
      </c>
      <c r="R18" s="139">
        <v>3620</v>
      </c>
      <c r="S18" s="144"/>
      <c r="T18" s="140">
        <f t="shared" si="3"/>
        <v>3620</v>
      </c>
      <c r="U18" s="143">
        <f t="shared" si="9"/>
        <v>54.354354354354356</v>
      </c>
      <c r="V18" s="139">
        <v>2190</v>
      </c>
      <c r="W18" s="139">
        <v>1201.5</v>
      </c>
      <c r="X18" s="144"/>
      <c r="Y18" s="145">
        <f t="shared" si="4"/>
        <v>1201.5</v>
      </c>
      <c r="Z18" s="146">
        <f t="shared" si="8"/>
        <v>54.863013698630134</v>
      </c>
    </row>
    <row r="19" spans="1:26" ht="15.75">
      <c r="A19" s="147" t="s">
        <v>10</v>
      </c>
      <c r="B19" s="139">
        <v>1522</v>
      </c>
      <c r="C19" s="139">
        <v>328</v>
      </c>
      <c r="D19" s="144">
        <v>1454</v>
      </c>
      <c r="E19" s="145">
        <f t="shared" si="0"/>
        <v>1782</v>
      </c>
      <c r="F19" s="143">
        <f t="shared" si="5"/>
        <v>117.08278580814718</v>
      </c>
      <c r="G19" s="139">
        <v>7093</v>
      </c>
      <c r="H19" s="139">
        <v>2670</v>
      </c>
      <c r="I19" s="144">
        <v>7536</v>
      </c>
      <c r="J19" s="140">
        <f t="shared" si="1"/>
        <v>10206</v>
      </c>
      <c r="K19" s="143">
        <f t="shared" si="6"/>
        <v>143.8883406175102</v>
      </c>
      <c r="L19" s="139">
        <v>2713</v>
      </c>
      <c r="M19" s="139">
        <v>1115</v>
      </c>
      <c r="N19" s="144">
        <v>446</v>
      </c>
      <c r="O19" s="140">
        <f t="shared" si="2"/>
        <v>1561</v>
      </c>
      <c r="P19" s="143">
        <f t="shared" si="7"/>
        <v>57.53778105418356</v>
      </c>
      <c r="Q19" s="139">
        <v>6295</v>
      </c>
      <c r="R19" s="139">
        <v>0</v>
      </c>
      <c r="S19" s="144">
        <v>417</v>
      </c>
      <c r="T19" s="140">
        <f t="shared" si="3"/>
        <v>417</v>
      </c>
      <c r="U19" s="143">
        <f t="shared" si="9"/>
        <v>6.624305003971406</v>
      </c>
      <c r="V19" s="139">
        <v>2900</v>
      </c>
      <c r="W19" s="139">
        <v>896</v>
      </c>
      <c r="X19" s="144"/>
      <c r="Y19" s="145">
        <f t="shared" si="4"/>
        <v>896</v>
      </c>
      <c r="Z19" s="146">
        <f t="shared" si="8"/>
        <v>30.896551724137932</v>
      </c>
    </row>
    <row r="20" spans="1:26" ht="16.5" customHeight="1">
      <c r="A20" s="147" t="s">
        <v>11</v>
      </c>
      <c r="B20" s="139">
        <v>2375</v>
      </c>
      <c r="C20" s="139">
        <v>542</v>
      </c>
      <c r="D20" s="144">
        <v>1878</v>
      </c>
      <c r="E20" s="145">
        <f t="shared" si="0"/>
        <v>2420</v>
      </c>
      <c r="F20" s="143">
        <f t="shared" si="5"/>
        <v>101.89473684210526</v>
      </c>
      <c r="G20" s="139">
        <v>5500</v>
      </c>
      <c r="H20" s="139">
        <v>3090</v>
      </c>
      <c r="I20" s="144">
        <v>2550</v>
      </c>
      <c r="J20" s="140">
        <f t="shared" si="1"/>
        <v>5640</v>
      </c>
      <c r="K20" s="143">
        <f t="shared" si="6"/>
        <v>102.54545454545455</v>
      </c>
      <c r="L20" s="139">
        <v>2900</v>
      </c>
      <c r="M20" s="139">
        <v>1624</v>
      </c>
      <c r="N20" s="144"/>
      <c r="O20" s="140">
        <f t="shared" si="2"/>
        <v>1624</v>
      </c>
      <c r="P20" s="143">
        <f t="shared" si="7"/>
        <v>56</v>
      </c>
      <c r="Q20" s="139">
        <v>2300</v>
      </c>
      <c r="R20" s="139">
        <v>2668</v>
      </c>
      <c r="S20" s="144"/>
      <c r="T20" s="140">
        <f t="shared" si="3"/>
        <v>2668</v>
      </c>
      <c r="U20" s="143">
        <f t="shared" si="9"/>
        <v>116</v>
      </c>
      <c r="V20" s="139">
        <v>2670</v>
      </c>
      <c r="W20" s="139">
        <v>1250</v>
      </c>
      <c r="X20" s="144"/>
      <c r="Y20" s="145">
        <f t="shared" si="4"/>
        <v>1250</v>
      </c>
      <c r="Z20" s="146">
        <f t="shared" si="8"/>
        <v>46.81647940074907</v>
      </c>
    </row>
    <row r="21" spans="1:26" ht="15.75">
      <c r="A21" s="147" t="s">
        <v>21</v>
      </c>
      <c r="B21" s="139">
        <v>3010</v>
      </c>
      <c r="C21" s="139">
        <v>61</v>
      </c>
      <c r="D21" s="144">
        <v>3068</v>
      </c>
      <c r="E21" s="145">
        <f t="shared" si="0"/>
        <v>3129</v>
      </c>
      <c r="F21" s="143">
        <f t="shared" si="5"/>
        <v>103.95348837209302</v>
      </c>
      <c r="G21" s="139">
        <v>5700</v>
      </c>
      <c r="H21" s="139">
        <v>2200</v>
      </c>
      <c r="I21" s="144">
        <v>3750</v>
      </c>
      <c r="J21" s="140">
        <f t="shared" si="1"/>
        <v>5950</v>
      </c>
      <c r="K21" s="143">
        <f t="shared" si="6"/>
        <v>104.3859649122807</v>
      </c>
      <c r="L21" s="139">
        <v>2000</v>
      </c>
      <c r="M21" s="139">
        <v>250</v>
      </c>
      <c r="N21" s="144">
        <v>1800</v>
      </c>
      <c r="O21" s="140">
        <f t="shared" si="2"/>
        <v>2050</v>
      </c>
      <c r="P21" s="143">
        <f t="shared" si="7"/>
        <v>102.5</v>
      </c>
      <c r="Q21" s="139">
        <v>6460</v>
      </c>
      <c r="R21" s="139">
        <v>2020</v>
      </c>
      <c r="S21" s="144"/>
      <c r="T21" s="140">
        <f t="shared" si="3"/>
        <v>2020</v>
      </c>
      <c r="U21" s="143">
        <f t="shared" si="9"/>
        <v>31.269349845201237</v>
      </c>
      <c r="V21" s="139">
        <v>2200</v>
      </c>
      <c r="W21" s="139">
        <v>310</v>
      </c>
      <c r="X21" s="144"/>
      <c r="Y21" s="145">
        <f t="shared" si="4"/>
        <v>310</v>
      </c>
      <c r="Z21" s="146">
        <f t="shared" si="8"/>
        <v>14.090909090909092</v>
      </c>
    </row>
    <row r="22" spans="1:26" ht="15.75">
      <c r="A22" s="147" t="s">
        <v>22</v>
      </c>
      <c r="B22" s="139">
        <v>1424</v>
      </c>
      <c r="C22" s="139">
        <v>320</v>
      </c>
      <c r="D22" s="144">
        <v>2307</v>
      </c>
      <c r="E22" s="145">
        <f t="shared" si="0"/>
        <v>2627</v>
      </c>
      <c r="F22" s="143">
        <f t="shared" si="5"/>
        <v>184.48033707865167</v>
      </c>
      <c r="G22" s="139">
        <v>14752</v>
      </c>
      <c r="H22" s="139">
        <v>3629</v>
      </c>
      <c r="I22" s="144">
        <v>12100</v>
      </c>
      <c r="J22" s="140">
        <f t="shared" si="1"/>
        <v>15729</v>
      </c>
      <c r="K22" s="143">
        <f t="shared" si="6"/>
        <v>106.62283080260303</v>
      </c>
      <c r="L22" s="139">
        <v>1482</v>
      </c>
      <c r="M22" s="139">
        <v>344</v>
      </c>
      <c r="N22" s="144"/>
      <c r="O22" s="140">
        <f t="shared" si="2"/>
        <v>344</v>
      </c>
      <c r="P22" s="143">
        <f t="shared" si="7"/>
        <v>23.21187584345479</v>
      </c>
      <c r="Q22" s="139">
        <v>17500</v>
      </c>
      <c r="R22" s="139">
        <v>6061</v>
      </c>
      <c r="S22" s="144"/>
      <c r="T22" s="140">
        <f t="shared" si="3"/>
        <v>6061</v>
      </c>
      <c r="U22" s="143">
        <f t="shared" si="9"/>
        <v>34.63428571428572</v>
      </c>
      <c r="V22" s="139">
        <v>2193</v>
      </c>
      <c r="W22" s="139">
        <v>3250</v>
      </c>
      <c r="X22" s="144"/>
      <c r="Y22" s="145">
        <f t="shared" si="4"/>
        <v>3250</v>
      </c>
      <c r="Z22" s="146">
        <f t="shared" si="8"/>
        <v>148.19881440948473</v>
      </c>
    </row>
    <row r="23" spans="1:26" ht="15.75">
      <c r="A23" s="147" t="s">
        <v>12</v>
      </c>
      <c r="B23" s="139">
        <v>2750</v>
      </c>
      <c r="C23" s="139">
        <v>0</v>
      </c>
      <c r="D23" s="144">
        <v>2800</v>
      </c>
      <c r="E23" s="145">
        <f t="shared" si="0"/>
        <v>2800</v>
      </c>
      <c r="F23" s="143">
        <f t="shared" si="5"/>
        <v>101.81818181818181</v>
      </c>
      <c r="G23" s="139">
        <v>0</v>
      </c>
      <c r="H23" s="139">
        <v>0</v>
      </c>
      <c r="I23" s="144"/>
      <c r="J23" s="140">
        <f t="shared" si="1"/>
        <v>0</v>
      </c>
      <c r="K23" s="143">
        <v>0</v>
      </c>
      <c r="L23" s="139">
        <v>1375</v>
      </c>
      <c r="M23" s="139">
        <v>0</v>
      </c>
      <c r="N23" s="144">
        <v>460</v>
      </c>
      <c r="O23" s="140">
        <f t="shared" si="2"/>
        <v>460</v>
      </c>
      <c r="P23" s="143">
        <f t="shared" si="7"/>
        <v>33.45454545454545</v>
      </c>
      <c r="Q23" s="139">
        <v>0</v>
      </c>
      <c r="R23" s="139">
        <v>0</v>
      </c>
      <c r="S23" s="144"/>
      <c r="T23" s="140">
        <f t="shared" si="3"/>
        <v>0</v>
      </c>
      <c r="U23" s="143">
        <v>0</v>
      </c>
      <c r="V23" s="139">
        <v>9950</v>
      </c>
      <c r="W23" s="139">
        <v>0</v>
      </c>
      <c r="X23" s="144"/>
      <c r="Y23" s="145">
        <f t="shared" si="4"/>
        <v>0</v>
      </c>
      <c r="Z23" s="146">
        <f t="shared" si="8"/>
        <v>0</v>
      </c>
    </row>
    <row r="24" spans="1:26" ht="15.75">
      <c r="A24" s="147" t="s">
        <v>13</v>
      </c>
      <c r="B24" s="139">
        <v>1932</v>
      </c>
      <c r="C24" s="139">
        <v>0</v>
      </c>
      <c r="D24" s="144">
        <v>2742</v>
      </c>
      <c r="E24" s="145">
        <f t="shared" si="0"/>
        <v>2742</v>
      </c>
      <c r="F24" s="143">
        <f t="shared" si="5"/>
        <v>141.92546583850933</v>
      </c>
      <c r="G24" s="139">
        <v>4041</v>
      </c>
      <c r="H24" s="139">
        <v>0</v>
      </c>
      <c r="I24" s="144">
        <v>7742</v>
      </c>
      <c r="J24" s="140">
        <f t="shared" si="1"/>
        <v>7742</v>
      </c>
      <c r="K24" s="143">
        <f>(J24*100)/G24</f>
        <v>191.58624102944816</v>
      </c>
      <c r="L24" s="139">
        <v>1270</v>
      </c>
      <c r="M24" s="139">
        <v>0</v>
      </c>
      <c r="N24" s="144">
        <v>305</v>
      </c>
      <c r="O24" s="140">
        <f t="shared" si="2"/>
        <v>305</v>
      </c>
      <c r="P24" s="143">
        <f t="shared" si="7"/>
        <v>24.015748031496063</v>
      </c>
      <c r="Q24" s="139">
        <v>13300</v>
      </c>
      <c r="R24" s="139">
        <v>0</v>
      </c>
      <c r="S24" s="144"/>
      <c r="T24" s="140">
        <f t="shared" si="3"/>
        <v>0</v>
      </c>
      <c r="U24" s="143">
        <f>(T24*100)/Q24</f>
        <v>0</v>
      </c>
      <c r="V24" s="139">
        <v>41300</v>
      </c>
      <c r="W24" s="139">
        <v>0</v>
      </c>
      <c r="X24" s="144"/>
      <c r="Y24" s="145">
        <f t="shared" si="4"/>
        <v>0</v>
      </c>
      <c r="Z24" s="146">
        <f t="shared" si="8"/>
        <v>0</v>
      </c>
    </row>
    <row r="25" spans="1:26" ht="15.75">
      <c r="A25" s="147" t="s">
        <v>23</v>
      </c>
      <c r="B25" s="139">
        <v>2000</v>
      </c>
      <c r="C25" s="139">
        <v>0</v>
      </c>
      <c r="D25" s="144">
        <v>3040</v>
      </c>
      <c r="E25" s="145">
        <f t="shared" si="0"/>
        <v>3040</v>
      </c>
      <c r="F25" s="143">
        <f t="shared" si="5"/>
        <v>152</v>
      </c>
      <c r="G25" s="139">
        <v>2428</v>
      </c>
      <c r="H25" s="139">
        <v>0</v>
      </c>
      <c r="I25" s="144">
        <v>1600</v>
      </c>
      <c r="J25" s="140">
        <f t="shared" si="1"/>
        <v>1600</v>
      </c>
      <c r="K25" s="143">
        <f>(J25*100)/G25</f>
        <v>65.89785831960461</v>
      </c>
      <c r="L25" s="139">
        <v>2065</v>
      </c>
      <c r="M25" s="139">
        <v>0</v>
      </c>
      <c r="N25" s="144">
        <v>600</v>
      </c>
      <c r="O25" s="140">
        <f t="shared" si="2"/>
        <v>600</v>
      </c>
      <c r="P25" s="143">
        <f t="shared" si="7"/>
        <v>29.055690072639226</v>
      </c>
      <c r="Q25" s="139">
        <v>5600</v>
      </c>
      <c r="R25" s="139">
        <v>0</v>
      </c>
      <c r="S25" s="144"/>
      <c r="T25" s="140">
        <f t="shared" si="3"/>
        <v>0</v>
      </c>
      <c r="U25" s="143">
        <f>(T25*100)/Q25</f>
        <v>0</v>
      </c>
      <c r="V25" s="139">
        <v>1430</v>
      </c>
      <c r="W25" s="139">
        <v>0</v>
      </c>
      <c r="X25" s="144"/>
      <c r="Y25" s="145">
        <f t="shared" si="4"/>
        <v>0</v>
      </c>
      <c r="Z25" s="146">
        <f t="shared" si="8"/>
        <v>0</v>
      </c>
    </row>
    <row r="26" spans="1:26" ht="16.5" thickBot="1">
      <c r="A26" s="148" t="s">
        <v>14</v>
      </c>
      <c r="B26" s="139">
        <v>6000</v>
      </c>
      <c r="C26" s="139">
        <v>800</v>
      </c>
      <c r="D26" s="149">
        <v>2666</v>
      </c>
      <c r="E26" s="150">
        <f t="shared" si="0"/>
        <v>3466</v>
      </c>
      <c r="F26" s="151">
        <f t="shared" si="5"/>
        <v>57.766666666666666</v>
      </c>
      <c r="G26" s="139">
        <v>16000</v>
      </c>
      <c r="H26" s="139">
        <v>9871</v>
      </c>
      <c r="I26" s="149">
        <v>26550</v>
      </c>
      <c r="J26" s="140">
        <f t="shared" si="1"/>
        <v>36421</v>
      </c>
      <c r="K26" s="151">
        <f>(J26*100)/G26</f>
        <v>227.63125</v>
      </c>
      <c r="L26" s="139">
        <v>6500</v>
      </c>
      <c r="M26" s="139">
        <v>1789</v>
      </c>
      <c r="N26" s="149"/>
      <c r="O26" s="140">
        <f t="shared" si="2"/>
        <v>1789</v>
      </c>
      <c r="P26" s="151">
        <f t="shared" si="7"/>
        <v>27.523076923076925</v>
      </c>
      <c r="Q26" s="139">
        <v>37700</v>
      </c>
      <c r="R26" s="139">
        <v>15291</v>
      </c>
      <c r="S26" s="149"/>
      <c r="T26" s="140">
        <f t="shared" si="3"/>
        <v>15291</v>
      </c>
      <c r="U26" s="151">
        <f>(T26*100)/Q26</f>
        <v>40.55968169761273</v>
      </c>
      <c r="V26" s="139">
        <v>9800</v>
      </c>
      <c r="W26" s="139">
        <v>4300</v>
      </c>
      <c r="X26" s="144"/>
      <c r="Y26" s="145">
        <f t="shared" si="4"/>
        <v>4300</v>
      </c>
      <c r="Z26" s="146">
        <f t="shared" si="8"/>
        <v>43.87755102040816</v>
      </c>
    </row>
    <row r="27" spans="1:26" ht="16.5" thickBot="1">
      <c r="A27" s="152" t="s">
        <v>24</v>
      </c>
      <c r="B27" s="153">
        <f>SUM(B6:B26)</f>
        <v>43252</v>
      </c>
      <c r="C27" s="154">
        <f>SUM(C6:C26)</f>
        <v>5014.4</v>
      </c>
      <c r="D27" s="154">
        <f>SUM(D6:D26)</f>
        <v>43752</v>
      </c>
      <c r="E27" s="154">
        <f t="shared" si="0"/>
        <v>48766.4</v>
      </c>
      <c r="F27" s="155">
        <f t="shared" si="5"/>
        <v>112.74946823268289</v>
      </c>
      <c r="G27" s="153">
        <f>SUM(G6:G26)</f>
        <v>97751</v>
      </c>
      <c r="H27" s="154">
        <f>SUM(H6:H26)</f>
        <v>34591.3</v>
      </c>
      <c r="I27" s="154">
        <f>SUM(I6:I26)</f>
        <v>107482</v>
      </c>
      <c r="J27" s="154">
        <f>SUM(H27,I27)</f>
        <v>142073.3</v>
      </c>
      <c r="K27" s="155">
        <f>(J27*100)/G27</f>
        <v>145.34204253664922</v>
      </c>
      <c r="L27" s="153">
        <f>SUM(L6:L26)</f>
        <v>40690</v>
      </c>
      <c r="M27" s="154">
        <f>SUM(M6:M26)</f>
        <v>8167.7</v>
      </c>
      <c r="N27" s="154">
        <f>SUM(N6:N26)</f>
        <v>11934</v>
      </c>
      <c r="O27" s="154">
        <f>N27+M27</f>
        <v>20101.7</v>
      </c>
      <c r="P27" s="155">
        <f t="shared" si="7"/>
        <v>49.40206438928484</v>
      </c>
      <c r="Q27" s="153">
        <f>SUM(Q6:Q26)</f>
        <v>158665</v>
      </c>
      <c r="R27" s="154">
        <f>SUM(R6:R26)</f>
        <v>37438</v>
      </c>
      <c r="S27" s="154">
        <f>SUM(S6:S26)</f>
        <v>417</v>
      </c>
      <c r="T27" s="154">
        <f>S27+R27</f>
        <v>37855</v>
      </c>
      <c r="U27" s="155">
        <f>(T27*100)/Q27</f>
        <v>23.858443891217345</v>
      </c>
      <c r="V27" s="153">
        <f>SUM(V6:V26)</f>
        <v>144608</v>
      </c>
      <c r="W27" s="154">
        <f>SUM(W6:W26)</f>
        <v>14104.5</v>
      </c>
      <c r="X27" s="154">
        <f>SUM(X6:X26)</f>
        <v>0</v>
      </c>
      <c r="Y27" s="154">
        <f>X27+W27</f>
        <v>14104.5</v>
      </c>
      <c r="Z27" s="156">
        <f t="shared" si="8"/>
        <v>9.753609758796193</v>
      </c>
    </row>
    <row r="28" spans="1:26" ht="16.5" thickBot="1">
      <c r="A28" s="157" t="s">
        <v>83</v>
      </c>
      <c r="B28" s="158">
        <v>45829</v>
      </c>
      <c r="C28" s="159">
        <v>6560.7</v>
      </c>
      <c r="D28" s="159">
        <v>62243</v>
      </c>
      <c r="E28" s="159">
        <v>68803.7</v>
      </c>
      <c r="F28" s="160">
        <v>150.13135787383536</v>
      </c>
      <c r="G28" s="158">
        <v>86553</v>
      </c>
      <c r="H28" s="159">
        <v>29312.6</v>
      </c>
      <c r="I28" s="159">
        <v>148995</v>
      </c>
      <c r="J28" s="159">
        <v>178307.6</v>
      </c>
      <c r="K28" s="160">
        <v>206.00972814344968</v>
      </c>
      <c r="L28" s="158">
        <v>44001</v>
      </c>
      <c r="M28" s="159">
        <v>6347.2</v>
      </c>
      <c r="N28" s="161">
        <v>100</v>
      </c>
      <c r="O28" s="159">
        <v>6447.2</v>
      </c>
      <c r="P28" s="160">
        <v>14.652394263766732</v>
      </c>
      <c r="Q28" s="161">
        <v>191444</v>
      </c>
      <c r="R28" s="159">
        <v>60420.4</v>
      </c>
      <c r="S28" s="161">
        <v>3911</v>
      </c>
      <c r="T28" s="159">
        <v>64331.4</v>
      </c>
      <c r="U28" s="161">
        <v>33.60324690248846</v>
      </c>
      <c r="V28" s="158"/>
      <c r="W28" s="159"/>
      <c r="X28" s="161"/>
      <c r="Y28" s="159"/>
      <c r="Z28" s="162"/>
    </row>
  </sheetData>
  <mergeCells count="9">
    <mergeCell ref="V4:Z4"/>
    <mergeCell ref="B2:Q2"/>
    <mergeCell ref="J3:K3"/>
    <mergeCell ref="R3:S3"/>
    <mergeCell ref="Q4:U4"/>
    <mergeCell ref="A4:A5"/>
    <mergeCell ref="B4:F4"/>
    <mergeCell ref="G4:K4"/>
    <mergeCell ref="L4:P4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20.75390625" style="4" customWidth="1"/>
    <col min="2" max="2" width="10.375" style="4" bestFit="1" customWidth="1"/>
    <col min="3" max="3" width="7.875" style="4" customWidth="1"/>
    <col min="4" max="4" width="6.00390625" style="4" customWidth="1"/>
    <col min="5" max="5" width="8.625" style="4" customWidth="1"/>
    <col min="6" max="6" width="7.75390625" style="4" customWidth="1"/>
    <col min="7" max="7" width="5.625" style="4" customWidth="1"/>
    <col min="8" max="8" width="8.625" style="4" customWidth="1"/>
    <col min="9" max="9" width="7.875" style="4" customWidth="1"/>
    <col min="10" max="10" width="6.625" style="4" customWidth="1"/>
    <col min="11" max="11" width="8.00390625" style="4" customWidth="1"/>
    <col min="12" max="12" width="7.375" style="4" customWidth="1"/>
    <col min="13" max="13" width="5.875" style="4" customWidth="1"/>
    <col min="14" max="14" width="8.375" style="4" customWidth="1"/>
    <col min="15" max="15" width="7.25390625" style="4" customWidth="1"/>
    <col min="16" max="16" width="6.00390625" style="4" customWidth="1"/>
    <col min="17" max="16384" width="9.125" style="4" customWidth="1"/>
  </cols>
  <sheetData>
    <row r="1" spans="1:16" ht="18.75">
      <c r="A1" s="557" t="s">
        <v>84</v>
      </c>
      <c r="B1" s="557"/>
      <c r="C1" s="557"/>
      <c r="D1" s="557"/>
      <c r="E1" s="557"/>
      <c r="F1" s="557"/>
      <c r="G1" s="557"/>
      <c r="H1" s="557"/>
      <c r="I1" s="557"/>
      <c r="J1" s="557"/>
      <c r="K1" s="214"/>
      <c r="L1" s="214"/>
      <c r="M1" s="214"/>
      <c r="N1" s="558">
        <v>43325</v>
      </c>
      <c r="O1" s="559"/>
      <c r="P1" s="559"/>
    </row>
    <row r="2" spans="1:16" ht="15.75">
      <c r="A2" s="215"/>
      <c r="B2" s="215"/>
      <c r="C2" s="215"/>
      <c r="D2" s="215"/>
      <c r="E2" s="216"/>
      <c r="F2" s="215"/>
      <c r="G2" s="215"/>
      <c r="H2" s="215"/>
      <c r="I2" s="215"/>
      <c r="J2" s="215"/>
      <c r="K2" s="215"/>
      <c r="L2" s="215"/>
      <c r="M2" s="215"/>
      <c r="N2" s="217"/>
      <c r="O2" s="217"/>
      <c r="P2" s="217"/>
    </row>
    <row r="3" spans="1:16" ht="27" customHeight="1">
      <c r="A3" s="560" t="s">
        <v>16</v>
      </c>
      <c r="B3" s="560" t="s">
        <v>85</v>
      </c>
      <c r="C3" s="560"/>
      <c r="D3" s="560"/>
      <c r="E3" s="561" t="s">
        <v>47</v>
      </c>
      <c r="F3" s="561"/>
      <c r="G3" s="561"/>
      <c r="H3" s="561" t="s">
        <v>48</v>
      </c>
      <c r="I3" s="561"/>
      <c r="J3" s="561"/>
      <c r="K3" s="561" t="s">
        <v>86</v>
      </c>
      <c r="L3" s="561"/>
      <c r="M3" s="561"/>
      <c r="N3" s="561" t="s">
        <v>25</v>
      </c>
      <c r="O3" s="561"/>
      <c r="P3" s="561"/>
    </row>
    <row r="4" spans="1:16" ht="80.25" customHeight="1">
      <c r="A4" s="560"/>
      <c r="B4" s="218" t="s">
        <v>87</v>
      </c>
      <c r="C4" s="218" t="s">
        <v>88</v>
      </c>
      <c r="D4" s="218" t="s">
        <v>0</v>
      </c>
      <c r="E4" s="218" t="s">
        <v>87</v>
      </c>
      <c r="F4" s="218" t="s">
        <v>88</v>
      </c>
      <c r="G4" s="218" t="s">
        <v>0</v>
      </c>
      <c r="H4" s="218" t="s">
        <v>87</v>
      </c>
      <c r="I4" s="218" t="s">
        <v>88</v>
      </c>
      <c r="J4" s="218" t="s">
        <v>0</v>
      </c>
      <c r="K4" s="218" t="s">
        <v>87</v>
      </c>
      <c r="L4" s="218" t="s">
        <v>88</v>
      </c>
      <c r="M4" s="218" t="s">
        <v>0</v>
      </c>
      <c r="N4" s="218" t="s">
        <v>87</v>
      </c>
      <c r="O4" s="218" t="s">
        <v>88</v>
      </c>
      <c r="P4" s="218" t="s">
        <v>0</v>
      </c>
    </row>
    <row r="5" spans="1:16" ht="15.75">
      <c r="A5" s="121" t="s">
        <v>1</v>
      </c>
      <c r="B5" s="122"/>
      <c r="C5" s="122"/>
      <c r="D5" s="123"/>
      <c r="E5" s="219"/>
      <c r="F5" s="220"/>
      <c r="G5" s="221"/>
      <c r="H5" s="222"/>
      <c r="I5" s="223"/>
      <c r="J5" s="224"/>
      <c r="K5" s="222"/>
      <c r="L5" s="224"/>
      <c r="M5" s="224"/>
      <c r="N5" s="219"/>
      <c r="O5" s="223"/>
      <c r="P5" s="224"/>
    </row>
    <row r="6" spans="1:16" ht="15.75">
      <c r="A6" s="121" t="s">
        <v>89</v>
      </c>
      <c r="B6" s="124">
        <f>E6+H6+K6</f>
        <v>2020</v>
      </c>
      <c r="C6" s="124">
        <f>F6+I6+L6</f>
        <v>90</v>
      </c>
      <c r="D6" s="125">
        <f>C6/B6*100</f>
        <v>4.455445544554455</v>
      </c>
      <c r="E6" s="225">
        <v>2020</v>
      </c>
      <c r="F6" s="227">
        <v>90</v>
      </c>
      <c r="G6" s="228">
        <f>F6/E6*100</f>
        <v>4.455445544554455</v>
      </c>
      <c r="H6" s="222"/>
      <c r="I6" s="223"/>
      <c r="J6" s="229"/>
      <c r="K6" s="222"/>
      <c r="L6" s="229"/>
      <c r="M6" s="228"/>
      <c r="N6" s="230"/>
      <c r="O6" s="223">
        <v>58</v>
      </c>
      <c r="P6" s="231"/>
    </row>
    <row r="7" spans="1:16" ht="15.75">
      <c r="A7" s="121" t="s">
        <v>90</v>
      </c>
      <c r="B7" s="124">
        <f aca="true" t="shared" si="0" ref="B7:B25">E7+H7+K7</f>
        <v>9170</v>
      </c>
      <c r="C7" s="124"/>
      <c r="D7" s="125"/>
      <c r="E7" s="225">
        <v>8170</v>
      </c>
      <c r="F7" s="227"/>
      <c r="G7" s="228"/>
      <c r="H7" s="222">
        <v>1000</v>
      </c>
      <c r="I7" s="223"/>
      <c r="J7" s="229"/>
      <c r="K7" s="222"/>
      <c r="L7" s="229"/>
      <c r="M7" s="229"/>
      <c r="N7" s="232"/>
      <c r="O7" s="233"/>
      <c r="P7" s="229"/>
    </row>
    <row r="8" spans="1:16" ht="15.75">
      <c r="A8" s="121" t="s">
        <v>2</v>
      </c>
      <c r="B8" s="124">
        <f t="shared" si="0"/>
        <v>2974</v>
      </c>
      <c r="C8" s="124">
        <f>F8+I8+L8</f>
        <v>173</v>
      </c>
      <c r="D8" s="125">
        <f>C8/B8*100</f>
        <v>5.817081371889711</v>
      </c>
      <c r="E8" s="225">
        <v>2844</v>
      </c>
      <c r="F8" s="227"/>
      <c r="G8" s="228"/>
      <c r="H8" s="222">
        <v>50</v>
      </c>
      <c r="I8" s="223">
        <v>173</v>
      </c>
      <c r="J8" s="229">
        <f>I8/H8*100</f>
        <v>346</v>
      </c>
      <c r="K8" s="234">
        <v>80</v>
      </c>
      <c r="L8" s="229"/>
      <c r="M8" s="228"/>
      <c r="N8" s="232">
        <v>300</v>
      </c>
      <c r="O8" s="233"/>
      <c r="P8" s="229"/>
    </row>
    <row r="9" spans="1:16" ht="15.75">
      <c r="A9" s="121" t="s">
        <v>3</v>
      </c>
      <c r="B9" s="124">
        <f t="shared" si="0"/>
        <v>13650</v>
      </c>
      <c r="C9" s="124"/>
      <c r="D9" s="125"/>
      <c r="E9" s="225">
        <v>11650</v>
      </c>
      <c r="F9" s="227"/>
      <c r="G9" s="228"/>
      <c r="H9" s="222">
        <v>2000</v>
      </c>
      <c r="I9" s="223"/>
      <c r="J9" s="229"/>
      <c r="K9" s="235"/>
      <c r="L9" s="229"/>
      <c r="M9" s="229"/>
      <c r="N9" s="232">
        <v>2000</v>
      </c>
      <c r="O9" s="233"/>
      <c r="P9" s="229"/>
    </row>
    <row r="10" spans="1:16" ht="15.75">
      <c r="A10" s="121" t="s">
        <v>91</v>
      </c>
      <c r="B10" s="124">
        <f t="shared" si="0"/>
        <v>13718</v>
      </c>
      <c r="C10" s="124"/>
      <c r="D10" s="125"/>
      <c r="E10" s="225">
        <v>12718</v>
      </c>
      <c r="F10" s="227"/>
      <c r="G10" s="228"/>
      <c r="H10" s="222">
        <v>1000</v>
      </c>
      <c r="I10" s="223"/>
      <c r="J10" s="229"/>
      <c r="K10" s="235"/>
      <c r="L10" s="229"/>
      <c r="M10" s="229"/>
      <c r="N10" s="232"/>
      <c r="O10" s="233"/>
      <c r="P10" s="229"/>
    </row>
    <row r="11" spans="1:16" ht="15.75">
      <c r="A11" s="121" t="s">
        <v>4</v>
      </c>
      <c r="B11" s="124">
        <f t="shared" si="0"/>
        <v>21698</v>
      </c>
      <c r="C11" s="124"/>
      <c r="D11" s="125"/>
      <c r="E11" s="225">
        <v>20548</v>
      </c>
      <c r="F11" s="227"/>
      <c r="G11" s="228"/>
      <c r="H11" s="222">
        <v>1150</v>
      </c>
      <c r="I11" s="223"/>
      <c r="J11" s="229"/>
      <c r="K11" s="235"/>
      <c r="L11" s="229"/>
      <c r="M11" s="229"/>
      <c r="N11" s="232">
        <v>1000</v>
      </c>
      <c r="O11" s="233"/>
      <c r="P11" s="229"/>
    </row>
    <row r="12" spans="1:16" ht="15.75">
      <c r="A12" s="121" t="s">
        <v>5</v>
      </c>
      <c r="B12" s="124">
        <f t="shared" si="0"/>
        <v>32157</v>
      </c>
      <c r="C12" s="124"/>
      <c r="D12" s="125"/>
      <c r="E12" s="225">
        <v>28238</v>
      </c>
      <c r="F12" s="227"/>
      <c r="G12" s="228"/>
      <c r="H12" s="222">
        <v>3919</v>
      </c>
      <c r="I12" s="223"/>
      <c r="J12" s="229"/>
      <c r="K12" s="235"/>
      <c r="L12" s="229"/>
      <c r="M12" s="229"/>
      <c r="N12" s="232">
        <v>179</v>
      </c>
      <c r="O12" s="233"/>
      <c r="P12" s="229"/>
    </row>
    <row r="13" spans="1:16" ht="15.75">
      <c r="A13" s="121" t="s">
        <v>6</v>
      </c>
      <c r="B13" s="124">
        <f t="shared" si="0"/>
        <v>12366</v>
      </c>
      <c r="C13" s="124"/>
      <c r="D13" s="125"/>
      <c r="E13" s="225">
        <v>11846</v>
      </c>
      <c r="F13" s="227"/>
      <c r="G13" s="228"/>
      <c r="H13" s="222">
        <v>520</v>
      </c>
      <c r="I13" s="223"/>
      <c r="J13" s="229"/>
      <c r="K13" s="235"/>
      <c r="L13" s="229"/>
      <c r="M13" s="229"/>
      <c r="N13" s="232"/>
      <c r="O13" s="233"/>
      <c r="P13" s="229"/>
    </row>
    <row r="14" spans="1:16" ht="15.75">
      <c r="A14" s="121" t="s">
        <v>7</v>
      </c>
      <c r="B14" s="124">
        <f t="shared" si="0"/>
        <v>14799</v>
      </c>
      <c r="C14" s="124"/>
      <c r="D14" s="125"/>
      <c r="E14" s="225">
        <v>14726</v>
      </c>
      <c r="F14" s="227"/>
      <c r="G14" s="228"/>
      <c r="H14" s="222">
        <v>73</v>
      </c>
      <c r="I14" s="223"/>
      <c r="J14" s="228"/>
      <c r="K14" s="235"/>
      <c r="L14" s="229"/>
      <c r="M14" s="229"/>
      <c r="N14" s="232"/>
      <c r="O14" s="233"/>
      <c r="P14" s="229"/>
    </row>
    <row r="15" spans="1:16" ht="15.75">
      <c r="A15" s="121" t="s">
        <v>8</v>
      </c>
      <c r="B15" s="124">
        <f t="shared" si="0"/>
        <v>9525</v>
      </c>
      <c r="C15" s="124"/>
      <c r="D15" s="125"/>
      <c r="E15" s="225">
        <v>9525</v>
      </c>
      <c r="F15" s="227"/>
      <c r="G15" s="228"/>
      <c r="H15" s="222"/>
      <c r="I15" s="223"/>
      <c r="J15" s="228"/>
      <c r="K15" s="235"/>
      <c r="L15" s="229"/>
      <c r="M15" s="229"/>
      <c r="N15" s="232">
        <v>1210</v>
      </c>
      <c r="O15" s="233">
        <v>58</v>
      </c>
      <c r="P15" s="229">
        <f>O15/N15*100</f>
        <v>4.793388429752066</v>
      </c>
    </row>
    <row r="16" spans="1:16" ht="15.75">
      <c r="A16" s="121" t="s">
        <v>9</v>
      </c>
      <c r="B16" s="124">
        <f t="shared" si="0"/>
        <v>7825</v>
      </c>
      <c r="C16" s="124"/>
      <c r="D16" s="125"/>
      <c r="E16" s="225">
        <v>7525</v>
      </c>
      <c r="F16" s="227"/>
      <c r="G16" s="228"/>
      <c r="H16" s="222">
        <v>300</v>
      </c>
      <c r="I16" s="223"/>
      <c r="J16" s="228"/>
      <c r="K16" s="235"/>
      <c r="L16" s="229"/>
      <c r="M16" s="228"/>
      <c r="N16" s="232"/>
      <c r="O16" s="233"/>
      <c r="P16" s="229"/>
    </row>
    <row r="17" spans="1:16" ht="15.75">
      <c r="A17" s="121" t="s">
        <v>92</v>
      </c>
      <c r="B17" s="124">
        <f t="shared" si="0"/>
        <v>13461</v>
      </c>
      <c r="C17" s="124"/>
      <c r="D17" s="125"/>
      <c r="E17" s="225">
        <v>13205</v>
      </c>
      <c r="F17" s="227"/>
      <c r="G17" s="228"/>
      <c r="H17" s="222">
        <v>256</v>
      </c>
      <c r="I17" s="223"/>
      <c r="J17" s="228"/>
      <c r="K17" s="235"/>
      <c r="L17" s="229"/>
      <c r="M17" s="228"/>
      <c r="N17" s="232"/>
      <c r="O17" s="233"/>
      <c r="P17" s="229"/>
    </row>
    <row r="18" spans="1:16" ht="15.75">
      <c r="A18" s="121" t="s">
        <v>10</v>
      </c>
      <c r="B18" s="124">
        <f t="shared" si="0"/>
        <v>4801</v>
      </c>
      <c r="C18" s="124"/>
      <c r="D18" s="125"/>
      <c r="E18" s="225">
        <v>4771</v>
      </c>
      <c r="F18" s="227"/>
      <c r="G18" s="228"/>
      <c r="H18" s="222">
        <v>30</v>
      </c>
      <c r="I18" s="223"/>
      <c r="J18" s="228"/>
      <c r="K18" s="235"/>
      <c r="L18" s="229"/>
      <c r="M18" s="229"/>
      <c r="N18" s="232">
        <v>4741</v>
      </c>
      <c r="O18" s="233"/>
      <c r="P18" s="229"/>
    </row>
    <row r="19" spans="1:16" ht="15.75">
      <c r="A19" s="121" t="s">
        <v>11</v>
      </c>
      <c r="B19" s="124">
        <f t="shared" si="0"/>
        <v>9075</v>
      </c>
      <c r="C19" s="124"/>
      <c r="D19" s="125"/>
      <c r="E19" s="225">
        <v>7925</v>
      </c>
      <c r="F19" s="227"/>
      <c r="G19" s="228"/>
      <c r="H19" s="222">
        <v>800</v>
      </c>
      <c r="I19" s="223"/>
      <c r="J19" s="228"/>
      <c r="K19" s="234">
        <v>350</v>
      </c>
      <c r="L19" s="229"/>
      <c r="M19" s="228"/>
      <c r="N19" s="232"/>
      <c r="O19" s="233"/>
      <c r="P19" s="229"/>
    </row>
    <row r="20" spans="1:16" ht="15.75">
      <c r="A20" s="121" t="s">
        <v>93</v>
      </c>
      <c r="B20" s="124">
        <f t="shared" si="0"/>
        <v>16238</v>
      </c>
      <c r="C20" s="124"/>
      <c r="D20" s="125"/>
      <c r="E20" s="225">
        <v>15988</v>
      </c>
      <c r="F20" s="227"/>
      <c r="G20" s="228"/>
      <c r="H20" s="222">
        <v>250</v>
      </c>
      <c r="I20" s="223"/>
      <c r="J20" s="228"/>
      <c r="K20" s="235"/>
      <c r="L20" s="229"/>
      <c r="M20" s="229"/>
      <c r="N20" s="232"/>
      <c r="O20" s="233"/>
      <c r="P20" s="229"/>
    </row>
    <row r="21" spans="1:16" ht="15.75">
      <c r="A21" s="121" t="s">
        <v>94</v>
      </c>
      <c r="B21" s="124">
        <f t="shared" si="0"/>
        <v>12010</v>
      </c>
      <c r="C21" s="124"/>
      <c r="D21" s="125"/>
      <c r="E21" s="225">
        <v>12010</v>
      </c>
      <c r="F21" s="227"/>
      <c r="G21" s="228"/>
      <c r="H21" s="222"/>
      <c r="I21" s="223"/>
      <c r="J21" s="228"/>
      <c r="K21" s="235"/>
      <c r="L21" s="229"/>
      <c r="M21" s="228"/>
      <c r="N21" s="232"/>
      <c r="O21" s="233"/>
      <c r="P21" s="229"/>
    </row>
    <row r="22" spans="1:16" ht="15.75">
      <c r="A22" s="121" t="s">
        <v>12</v>
      </c>
      <c r="B22" s="124">
        <f t="shared" si="0"/>
        <v>8287</v>
      </c>
      <c r="C22" s="124"/>
      <c r="D22" s="125"/>
      <c r="E22" s="225">
        <v>7787</v>
      </c>
      <c r="F22" s="227"/>
      <c r="G22" s="228"/>
      <c r="H22" s="222">
        <v>500</v>
      </c>
      <c r="I22" s="223"/>
      <c r="J22" s="228"/>
      <c r="K22" s="235"/>
      <c r="L22" s="229"/>
      <c r="M22" s="229"/>
      <c r="N22" s="236"/>
      <c r="O22" s="223"/>
      <c r="P22" s="229"/>
    </row>
    <row r="23" spans="1:16" ht="15.75">
      <c r="A23" s="121" t="s">
        <v>13</v>
      </c>
      <c r="B23" s="124">
        <f t="shared" si="0"/>
        <v>17500</v>
      </c>
      <c r="C23" s="124"/>
      <c r="D23" s="125"/>
      <c r="E23" s="225">
        <v>16750</v>
      </c>
      <c r="F23" s="227"/>
      <c r="G23" s="228"/>
      <c r="H23" s="222">
        <v>750</v>
      </c>
      <c r="I23" s="223"/>
      <c r="J23" s="228"/>
      <c r="K23" s="235"/>
      <c r="L23" s="229"/>
      <c r="M23" s="229"/>
      <c r="N23" s="236"/>
      <c r="O23" s="223"/>
      <c r="P23" s="229"/>
    </row>
    <row r="24" spans="1:16" ht="15.75">
      <c r="A24" s="121" t="s">
        <v>95</v>
      </c>
      <c r="B24" s="124">
        <f t="shared" si="0"/>
        <v>18141</v>
      </c>
      <c r="C24" s="124"/>
      <c r="D24" s="125"/>
      <c r="E24" s="225">
        <v>18141</v>
      </c>
      <c r="F24" s="227"/>
      <c r="G24" s="228"/>
      <c r="H24" s="222"/>
      <c r="I24" s="223"/>
      <c r="J24" s="228"/>
      <c r="K24" s="235"/>
      <c r="L24" s="229"/>
      <c r="M24" s="229"/>
      <c r="N24" s="236"/>
      <c r="O24" s="223"/>
      <c r="P24" s="229"/>
    </row>
    <row r="25" spans="1:16" ht="15.75">
      <c r="A25" s="121" t="s">
        <v>14</v>
      </c>
      <c r="B25" s="124">
        <f t="shared" si="0"/>
        <v>24816</v>
      </c>
      <c r="C25" s="124"/>
      <c r="D25" s="125"/>
      <c r="E25" s="225">
        <v>23844</v>
      </c>
      <c r="F25" s="227"/>
      <c r="G25" s="228"/>
      <c r="H25" s="222">
        <v>972</v>
      </c>
      <c r="I25" s="223"/>
      <c r="J25" s="228"/>
      <c r="K25" s="235"/>
      <c r="L25" s="229"/>
      <c r="M25" s="228"/>
      <c r="N25" s="236">
        <v>220</v>
      </c>
      <c r="O25" s="223"/>
      <c r="P25" s="229"/>
    </row>
    <row r="26" spans="1:16" ht="15.75">
      <c r="A26" s="237" t="s">
        <v>82</v>
      </c>
      <c r="B26" s="126">
        <f>SUM(E26,H26,K26)</f>
        <v>264231</v>
      </c>
      <c r="C26" s="126">
        <f>SUM(C6:C25)</f>
        <v>263</v>
      </c>
      <c r="D26" s="127">
        <f>C26/B26*100</f>
        <v>0.0995341197664165</v>
      </c>
      <c r="E26" s="238">
        <f>SUM(E5:E25)</f>
        <v>250231</v>
      </c>
      <c r="F26" s="239">
        <f>SUM(F6:F25)</f>
        <v>90</v>
      </c>
      <c r="G26" s="240">
        <f>F26/E26*100</f>
        <v>0.03596676670756221</v>
      </c>
      <c r="H26" s="239">
        <f>SUM(H5:H25)</f>
        <v>13570</v>
      </c>
      <c r="I26" s="239">
        <f>SUM(I6:I25)</f>
        <v>173</v>
      </c>
      <c r="J26" s="240">
        <f>I26/H26*100</f>
        <v>1.2748710390567428</v>
      </c>
      <c r="K26" s="238">
        <f>SUM(K5:K25)</f>
        <v>430</v>
      </c>
      <c r="L26" s="239">
        <f>SUM(L6:L25)</f>
        <v>0</v>
      </c>
      <c r="M26" s="241">
        <f>L26/K26*100</f>
        <v>0</v>
      </c>
      <c r="N26" s="242">
        <f>SUM(N5:N25)</f>
        <v>9650</v>
      </c>
      <c r="O26" s="239">
        <f>SUM(O6:O25)</f>
        <v>116</v>
      </c>
      <c r="P26" s="243">
        <f>O26/N26*100</f>
        <v>1.2020725388601037</v>
      </c>
    </row>
    <row r="27" spans="1:16" ht="15.75">
      <c r="A27" s="244" t="s">
        <v>15</v>
      </c>
      <c r="B27" s="245">
        <v>267521</v>
      </c>
      <c r="C27" s="245">
        <v>0</v>
      </c>
      <c r="D27" s="128">
        <v>0.016821109370853127</v>
      </c>
      <c r="E27" s="246">
        <v>240184</v>
      </c>
      <c r="F27" s="246">
        <v>0</v>
      </c>
      <c r="G27" s="247">
        <v>0.01457216134297039</v>
      </c>
      <c r="H27" s="246">
        <v>27257</v>
      </c>
      <c r="I27" s="246">
        <v>0</v>
      </c>
      <c r="J27" s="248">
        <v>0.03668782331144293</v>
      </c>
      <c r="K27" s="249">
        <v>80</v>
      </c>
      <c r="L27" s="249">
        <v>0</v>
      </c>
      <c r="M27" s="249">
        <v>0</v>
      </c>
      <c r="N27" s="250">
        <v>6502</v>
      </c>
      <c r="O27" s="246">
        <v>0</v>
      </c>
      <c r="P27" s="248">
        <v>0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75" right="0.75" top="1" bottom="1" header="0.5" footer="0.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L30" sqref="L30"/>
    </sheetView>
  </sheetViews>
  <sheetFormatPr defaultColWidth="8.875" defaultRowHeight="12.75"/>
  <cols>
    <col min="1" max="1" width="19.25390625" style="165" customWidth="1"/>
    <col min="2" max="2" width="8.875" style="165" customWidth="1"/>
    <col min="3" max="3" width="7.375" style="165" customWidth="1"/>
    <col min="4" max="4" width="8.625" style="165" customWidth="1"/>
    <col min="5" max="5" width="9.25390625" style="165" customWidth="1"/>
    <col min="6" max="6" width="9.375" style="165" customWidth="1"/>
    <col min="7" max="7" width="6.75390625" style="165" customWidth="1"/>
    <col min="8" max="8" width="6.875" style="165" customWidth="1"/>
    <col min="9" max="9" width="6.625" style="165" customWidth="1"/>
    <col min="10" max="10" width="6.75390625" style="165" customWidth="1"/>
    <col min="11" max="11" width="7.375" style="165" customWidth="1"/>
    <col min="12" max="12" width="8.125" style="165" customWidth="1"/>
    <col min="13" max="13" width="8.25390625" style="165" customWidth="1"/>
    <col min="14" max="14" width="8.625" style="165" customWidth="1"/>
    <col min="15" max="15" width="7.00390625" style="165" customWidth="1"/>
    <col min="16" max="16" width="7.25390625" style="165" customWidth="1"/>
    <col min="17" max="16384" width="8.875" style="165" customWidth="1"/>
  </cols>
  <sheetData>
    <row r="1" spans="1:16" ht="15.75">
      <c r="A1" s="163"/>
      <c r="B1" s="562" t="s">
        <v>107</v>
      </c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5">
        <v>43325</v>
      </c>
      <c r="P1" s="565"/>
    </row>
    <row r="2" spans="1:16" ht="16.5" thickBot="1">
      <c r="A2" s="163" t="s">
        <v>108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164"/>
      <c r="P2" s="164"/>
    </row>
    <row r="3" spans="1:16" ht="15.75" thickBot="1">
      <c r="A3" s="566" t="s">
        <v>109</v>
      </c>
      <c r="B3" s="569" t="s">
        <v>110</v>
      </c>
      <c r="C3" s="570"/>
      <c r="D3" s="571"/>
      <c r="E3" s="572" t="s">
        <v>111</v>
      </c>
      <c r="F3" s="573"/>
      <c r="G3" s="573"/>
      <c r="H3" s="573"/>
      <c r="I3" s="573"/>
      <c r="J3" s="574"/>
      <c r="K3" s="578" t="s">
        <v>112</v>
      </c>
      <c r="L3" s="579"/>
      <c r="M3" s="580" t="s">
        <v>113</v>
      </c>
      <c r="N3" s="581"/>
      <c r="O3" s="581"/>
      <c r="P3" s="582"/>
    </row>
    <row r="4" spans="1:16" ht="15.75" thickBot="1">
      <c r="A4" s="567"/>
      <c r="B4" s="583" t="s">
        <v>114</v>
      </c>
      <c r="C4" s="584" t="s">
        <v>115</v>
      </c>
      <c r="D4" s="585"/>
      <c r="E4" s="575"/>
      <c r="F4" s="576"/>
      <c r="G4" s="576"/>
      <c r="H4" s="576"/>
      <c r="I4" s="576"/>
      <c r="J4" s="577"/>
      <c r="K4" s="569" t="s">
        <v>116</v>
      </c>
      <c r="L4" s="571"/>
      <c r="M4" s="586" t="s">
        <v>117</v>
      </c>
      <c r="N4" s="587"/>
      <c r="O4" s="587" t="s">
        <v>118</v>
      </c>
      <c r="P4" s="588"/>
    </row>
    <row r="5" spans="1:16" ht="15.75" thickBot="1">
      <c r="A5" s="567"/>
      <c r="B5" s="583"/>
      <c r="C5" s="589" t="s">
        <v>119</v>
      </c>
      <c r="D5" s="590"/>
      <c r="E5" s="591" t="s">
        <v>120</v>
      </c>
      <c r="F5" s="592"/>
      <c r="G5" s="593" t="s">
        <v>121</v>
      </c>
      <c r="H5" s="594"/>
      <c r="I5" s="593" t="s">
        <v>122</v>
      </c>
      <c r="J5" s="595"/>
      <c r="K5" s="596" t="s">
        <v>123</v>
      </c>
      <c r="L5" s="597"/>
      <c r="M5" s="596" t="s">
        <v>121</v>
      </c>
      <c r="N5" s="598"/>
      <c r="O5" s="598" t="s">
        <v>121</v>
      </c>
      <c r="P5" s="597"/>
    </row>
    <row r="6" spans="1:16" ht="15.75" thickBot="1">
      <c r="A6" s="568"/>
      <c r="B6" s="568"/>
      <c r="C6" s="166" t="s">
        <v>124</v>
      </c>
      <c r="D6" s="166" t="s">
        <v>129</v>
      </c>
      <c r="E6" s="167" t="s">
        <v>125</v>
      </c>
      <c r="F6" s="168" t="s">
        <v>126</v>
      </c>
      <c r="G6" s="167" t="s">
        <v>125</v>
      </c>
      <c r="H6" s="168" t="s">
        <v>126</v>
      </c>
      <c r="I6" s="167" t="s">
        <v>125</v>
      </c>
      <c r="J6" s="168" t="s">
        <v>126</v>
      </c>
      <c r="K6" s="167" t="s">
        <v>125</v>
      </c>
      <c r="L6" s="168" t="s">
        <v>126</v>
      </c>
      <c r="M6" s="167" t="s">
        <v>125</v>
      </c>
      <c r="N6" s="168" t="s">
        <v>126</v>
      </c>
      <c r="O6" s="167" t="s">
        <v>125</v>
      </c>
      <c r="P6" s="168" t="s">
        <v>126</v>
      </c>
    </row>
    <row r="7" spans="1:16" ht="14.25" customHeight="1">
      <c r="A7" s="169" t="s">
        <v>1</v>
      </c>
      <c r="B7" s="170">
        <v>63</v>
      </c>
      <c r="C7" s="171">
        <v>63</v>
      </c>
      <c r="D7" s="171">
        <v>63</v>
      </c>
      <c r="E7" s="172">
        <v>113.5</v>
      </c>
      <c r="F7" s="173">
        <v>87.5</v>
      </c>
      <c r="G7" s="172">
        <v>0.5</v>
      </c>
      <c r="H7" s="173">
        <v>0.4</v>
      </c>
      <c r="I7" s="174">
        <v>0.3</v>
      </c>
      <c r="J7" s="175">
        <v>0.3</v>
      </c>
      <c r="K7" s="176">
        <f aca="true" t="shared" si="0" ref="K7:K29">G7/D7*1000</f>
        <v>7.936507936507936</v>
      </c>
      <c r="L7" s="177">
        <v>7.142857142857143</v>
      </c>
      <c r="M7" s="178"/>
      <c r="N7" s="179">
        <v>89.5</v>
      </c>
      <c r="O7" s="180"/>
      <c r="P7" s="179">
        <v>0.5</v>
      </c>
    </row>
    <row r="8" spans="1:16" ht="15">
      <c r="A8" s="181" t="s">
        <v>89</v>
      </c>
      <c r="B8" s="182">
        <v>1191</v>
      </c>
      <c r="C8" s="183">
        <v>1132</v>
      </c>
      <c r="D8" s="183">
        <v>1132</v>
      </c>
      <c r="E8" s="172">
        <v>2287.5</v>
      </c>
      <c r="F8" s="173">
        <v>2280.5</v>
      </c>
      <c r="G8" s="172">
        <v>11.5</v>
      </c>
      <c r="H8" s="173">
        <v>11.5</v>
      </c>
      <c r="I8" s="172">
        <v>10</v>
      </c>
      <c r="J8" s="173">
        <v>10</v>
      </c>
      <c r="K8" s="176">
        <f t="shared" si="0"/>
        <v>10.159010600706713</v>
      </c>
      <c r="L8" s="184">
        <v>10</v>
      </c>
      <c r="M8" s="178">
        <v>503</v>
      </c>
      <c r="N8" s="178">
        <v>503</v>
      </c>
      <c r="O8" s="185">
        <v>3</v>
      </c>
      <c r="P8" s="178">
        <v>3</v>
      </c>
    </row>
    <row r="9" spans="1:16" ht="15">
      <c r="A9" s="181" t="s">
        <v>90</v>
      </c>
      <c r="B9" s="182">
        <v>1130</v>
      </c>
      <c r="C9" s="183">
        <v>1130</v>
      </c>
      <c r="D9" s="183">
        <v>1130</v>
      </c>
      <c r="E9" s="172">
        <v>3189.6</v>
      </c>
      <c r="F9" s="173">
        <v>3167.9</v>
      </c>
      <c r="G9" s="172">
        <v>14.7</v>
      </c>
      <c r="H9" s="173">
        <v>14.8</v>
      </c>
      <c r="I9" s="172">
        <v>14.9</v>
      </c>
      <c r="J9" s="173">
        <v>14</v>
      </c>
      <c r="K9" s="176">
        <f t="shared" si="0"/>
        <v>13.008849557522124</v>
      </c>
      <c r="L9" s="184">
        <v>13.1</v>
      </c>
      <c r="M9" s="178">
        <v>894</v>
      </c>
      <c r="N9" s="178">
        <v>894</v>
      </c>
      <c r="O9" s="185">
        <v>4</v>
      </c>
      <c r="P9" s="178">
        <v>4</v>
      </c>
    </row>
    <row r="10" spans="1:16" ht="15">
      <c r="A10" s="181" t="s">
        <v>2</v>
      </c>
      <c r="B10" s="182">
        <v>395</v>
      </c>
      <c r="C10" s="183">
        <v>395</v>
      </c>
      <c r="D10" s="183">
        <v>395</v>
      </c>
      <c r="E10" s="172">
        <v>996</v>
      </c>
      <c r="F10" s="173">
        <v>924.4</v>
      </c>
      <c r="G10" s="172">
        <v>4</v>
      </c>
      <c r="H10" s="173">
        <v>3.9</v>
      </c>
      <c r="I10" s="172">
        <v>3.6</v>
      </c>
      <c r="J10" s="173">
        <v>3.4</v>
      </c>
      <c r="K10" s="176">
        <f t="shared" si="0"/>
        <v>10.126582278481013</v>
      </c>
      <c r="L10" s="184">
        <v>9.8</v>
      </c>
      <c r="M10" s="179">
        <v>430.2</v>
      </c>
      <c r="N10" s="178">
        <v>420.2</v>
      </c>
      <c r="O10" s="185">
        <v>2.2</v>
      </c>
      <c r="P10" s="178">
        <v>1</v>
      </c>
    </row>
    <row r="11" spans="1:16" ht="15">
      <c r="A11" s="181" t="s">
        <v>3</v>
      </c>
      <c r="B11" s="182">
        <v>690</v>
      </c>
      <c r="C11" s="183">
        <v>690</v>
      </c>
      <c r="D11" s="183">
        <v>690</v>
      </c>
      <c r="E11" s="172">
        <v>1841.3</v>
      </c>
      <c r="F11" s="173">
        <v>1693.7</v>
      </c>
      <c r="G11" s="172">
        <v>8.3</v>
      </c>
      <c r="H11" s="173">
        <v>6.9</v>
      </c>
      <c r="I11" s="172">
        <v>7.3</v>
      </c>
      <c r="J11" s="173">
        <v>6</v>
      </c>
      <c r="K11" s="176">
        <f t="shared" si="0"/>
        <v>12.028985507246377</v>
      </c>
      <c r="L11" s="184">
        <v>10</v>
      </c>
      <c r="M11" s="178">
        <v>720</v>
      </c>
      <c r="N11" s="178">
        <v>608</v>
      </c>
      <c r="O11" s="185">
        <v>4</v>
      </c>
      <c r="P11" s="178">
        <v>3</v>
      </c>
    </row>
    <row r="12" spans="1:16" ht="15">
      <c r="A12" s="181" t="s">
        <v>19</v>
      </c>
      <c r="B12" s="182">
        <v>473</v>
      </c>
      <c r="C12" s="183">
        <v>482</v>
      </c>
      <c r="D12" s="183">
        <v>482</v>
      </c>
      <c r="E12" s="172">
        <v>1426.2</v>
      </c>
      <c r="F12" s="173">
        <v>1386.6</v>
      </c>
      <c r="G12" s="172">
        <v>9.4</v>
      </c>
      <c r="H12" s="173">
        <v>9.1</v>
      </c>
      <c r="I12" s="172">
        <v>9</v>
      </c>
      <c r="J12" s="173">
        <v>9</v>
      </c>
      <c r="K12" s="176">
        <v>19.6</v>
      </c>
      <c r="L12" s="184">
        <v>19.1</v>
      </c>
      <c r="M12" s="178">
        <v>1365.5</v>
      </c>
      <c r="N12" s="178">
        <v>1439.6</v>
      </c>
      <c r="O12" s="185">
        <v>8.9</v>
      </c>
      <c r="P12" s="178">
        <v>9.2</v>
      </c>
    </row>
    <row r="13" spans="1:16" ht="15">
      <c r="A13" s="181" t="s">
        <v>4</v>
      </c>
      <c r="B13" s="182">
        <v>733</v>
      </c>
      <c r="C13" s="183">
        <v>751</v>
      </c>
      <c r="D13" s="183">
        <v>751</v>
      </c>
      <c r="E13" s="172">
        <v>1644</v>
      </c>
      <c r="F13" s="173">
        <v>1637</v>
      </c>
      <c r="G13" s="172">
        <v>10.2</v>
      </c>
      <c r="H13" s="173">
        <v>10</v>
      </c>
      <c r="I13" s="172">
        <v>9.8</v>
      </c>
      <c r="J13" s="173">
        <v>9.5</v>
      </c>
      <c r="K13" s="176">
        <f t="shared" si="0"/>
        <v>13.581890812250332</v>
      </c>
      <c r="L13" s="184">
        <v>10.5</v>
      </c>
      <c r="M13" s="178">
        <v>751</v>
      </c>
      <c r="N13" s="179">
        <v>708</v>
      </c>
      <c r="O13" s="185">
        <v>3.5</v>
      </c>
      <c r="P13" s="178">
        <v>3</v>
      </c>
    </row>
    <row r="14" spans="1:16" ht="15">
      <c r="A14" s="181" t="s">
        <v>5</v>
      </c>
      <c r="B14" s="182">
        <v>2742</v>
      </c>
      <c r="C14" s="183">
        <v>2742</v>
      </c>
      <c r="D14" s="183">
        <v>2742</v>
      </c>
      <c r="E14" s="172">
        <v>1906.9</v>
      </c>
      <c r="F14" s="173">
        <v>1950</v>
      </c>
      <c r="G14" s="172">
        <v>25</v>
      </c>
      <c r="H14" s="173">
        <v>25.9</v>
      </c>
      <c r="I14" s="172">
        <v>21</v>
      </c>
      <c r="J14" s="173">
        <v>21</v>
      </c>
      <c r="K14" s="176">
        <f t="shared" si="0"/>
        <v>9.11743253099927</v>
      </c>
      <c r="L14" s="184">
        <v>9.4</v>
      </c>
      <c r="M14" s="179">
        <v>220</v>
      </c>
      <c r="N14" s="178">
        <v>220</v>
      </c>
      <c r="O14" s="185">
        <v>10</v>
      </c>
      <c r="P14" s="178">
        <v>10</v>
      </c>
    </row>
    <row r="15" spans="1:16" ht="15">
      <c r="A15" s="181" t="s">
        <v>6</v>
      </c>
      <c r="B15" s="182">
        <v>549</v>
      </c>
      <c r="C15" s="183">
        <v>552</v>
      </c>
      <c r="D15" s="183">
        <v>552</v>
      </c>
      <c r="E15" s="172">
        <v>1171.6</v>
      </c>
      <c r="F15" s="173">
        <v>1313.7</v>
      </c>
      <c r="G15" s="172">
        <v>6.1</v>
      </c>
      <c r="H15" s="173">
        <v>7.7</v>
      </c>
      <c r="I15" s="172">
        <v>5.5</v>
      </c>
      <c r="J15" s="173">
        <v>7.2</v>
      </c>
      <c r="K15" s="176">
        <v>11</v>
      </c>
      <c r="L15" s="184">
        <v>11</v>
      </c>
      <c r="M15" s="178">
        <v>63.9</v>
      </c>
      <c r="N15" s="178">
        <v>60.9</v>
      </c>
      <c r="O15" s="185">
        <v>0.3</v>
      </c>
      <c r="P15" s="178">
        <v>0.3</v>
      </c>
    </row>
    <row r="16" spans="1:16" ht="15" customHeight="1">
      <c r="A16" s="181" t="s">
        <v>7</v>
      </c>
      <c r="B16" s="182">
        <v>643</v>
      </c>
      <c r="C16" s="183">
        <v>578</v>
      </c>
      <c r="D16" s="183">
        <v>578</v>
      </c>
      <c r="E16" s="172">
        <v>1543.3</v>
      </c>
      <c r="F16" s="173">
        <v>1817</v>
      </c>
      <c r="G16" s="172">
        <v>5.3</v>
      </c>
      <c r="H16" s="173">
        <v>9.7</v>
      </c>
      <c r="I16" s="172">
        <v>4.6</v>
      </c>
      <c r="J16" s="173">
        <v>8.2</v>
      </c>
      <c r="K16" s="176">
        <f t="shared" si="0"/>
        <v>9.16955017301038</v>
      </c>
      <c r="L16" s="184">
        <v>15</v>
      </c>
      <c r="M16" s="178">
        <v>2626</v>
      </c>
      <c r="N16" s="178">
        <v>2760</v>
      </c>
      <c r="O16" s="186">
        <v>14</v>
      </c>
      <c r="P16" s="187">
        <v>15</v>
      </c>
    </row>
    <row r="17" spans="1:16" ht="15">
      <c r="A17" s="181" t="s">
        <v>8</v>
      </c>
      <c r="B17" s="182">
        <v>980</v>
      </c>
      <c r="C17" s="183">
        <v>1000</v>
      </c>
      <c r="D17" s="183">
        <v>1000</v>
      </c>
      <c r="E17" s="172">
        <v>3843</v>
      </c>
      <c r="F17" s="173">
        <v>3476</v>
      </c>
      <c r="G17" s="172">
        <v>19</v>
      </c>
      <c r="H17" s="173">
        <v>16.4</v>
      </c>
      <c r="I17" s="172">
        <v>18.7</v>
      </c>
      <c r="J17" s="173">
        <v>16.2</v>
      </c>
      <c r="K17" s="176">
        <f t="shared" si="0"/>
        <v>19</v>
      </c>
      <c r="L17" s="184">
        <v>16.7</v>
      </c>
      <c r="M17" s="178">
        <v>1169</v>
      </c>
      <c r="N17" s="178">
        <v>1041</v>
      </c>
      <c r="O17" s="188">
        <v>5</v>
      </c>
      <c r="P17" s="189">
        <v>5</v>
      </c>
    </row>
    <row r="18" spans="1:16" ht="15">
      <c r="A18" s="181" t="s">
        <v>9</v>
      </c>
      <c r="B18" s="182">
        <v>562</v>
      </c>
      <c r="C18" s="183">
        <v>534</v>
      </c>
      <c r="D18" s="183">
        <v>534</v>
      </c>
      <c r="E18" s="172">
        <v>1186.4</v>
      </c>
      <c r="F18" s="173">
        <v>1149.4</v>
      </c>
      <c r="G18" s="172">
        <v>4.9</v>
      </c>
      <c r="H18" s="173">
        <v>4.8</v>
      </c>
      <c r="I18" s="172">
        <v>3.5</v>
      </c>
      <c r="J18" s="173">
        <v>3.4</v>
      </c>
      <c r="K18" s="176">
        <v>9.1</v>
      </c>
      <c r="L18" s="184">
        <v>9.2</v>
      </c>
      <c r="M18" s="179">
        <v>1285.2</v>
      </c>
      <c r="N18" s="178">
        <v>1216.3</v>
      </c>
      <c r="O18" s="188">
        <v>8.7</v>
      </c>
      <c r="P18" s="189">
        <v>8.6</v>
      </c>
    </row>
    <row r="19" spans="1:16" ht="15">
      <c r="A19" s="181" t="s">
        <v>92</v>
      </c>
      <c r="B19" s="182">
        <v>1293</v>
      </c>
      <c r="C19" s="183">
        <v>1243</v>
      </c>
      <c r="D19" s="183">
        <v>1243</v>
      </c>
      <c r="E19" s="172">
        <v>2925.8</v>
      </c>
      <c r="F19" s="173">
        <v>2923.8</v>
      </c>
      <c r="G19" s="172">
        <v>13.8</v>
      </c>
      <c r="H19" s="173">
        <v>12.8</v>
      </c>
      <c r="I19" s="172">
        <v>10.3</v>
      </c>
      <c r="J19" s="173">
        <v>10.4</v>
      </c>
      <c r="K19" s="176">
        <f t="shared" si="0"/>
        <v>11.102172164119068</v>
      </c>
      <c r="L19" s="184">
        <v>10.1</v>
      </c>
      <c r="M19" s="178">
        <v>813</v>
      </c>
      <c r="N19" s="178">
        <v>813</v>
      </c>
      <c r="O19" s="188">
        <v>4</v>
      </c>
      <c r="P19" s="189">
        <v>4</v>
      </c>
    </row>
    <row r="20" spans="1:16" ht="15">
      <c r="A20" s="181" t="s">
        <v>10</v>
      </c>
      <c r="B20" s="182">
        <v>1284</v>
      </c>
      <c r="C20" s="183">
        <v>1267</v>
      </c>
      <c r="D20" s="183">
        <v>1267</v>
      </c>
      <c r="E20" s="172">
        <v>3108</v>
      </c>
      <c r="F20" s="173">
        <v>3320</v>
      </c>
      <c r="G20" s="172">
        <v>14.1</v>
      </c>
      <c r="H20" s="173">
        <v>15.2</v>
      </c>
      <c r="I20" s="172">
        <v>11.9</v>
      </c>
      <c r="J20" s="173">
        <v>13.2</v>
      </c>
      <c r="K20" s="176">
        <f t="shared" si="0"/>
        <v>11.128650355169693</v>
      </c>
      <c r="L20" s="184">
        <v>12</v>
      </c>
      <c r="M20" s="178">
        <v>220.6</v>
      </c>
      <c r="N20" s="178">
        <v>206.6</v>
      </c>
      <c r="O20" s="188">
        <v>1.2</v>
      </c>
      <c r="P20" s="189">
        <v>1.2</v>
      </c>
    </row>
    <row r="21" spans="1:16" ht="15" customHeight="1">
      <c r="A21" s="181" t="s">
        <v>11</v>
      </c>
      <c r="B21" s="182">
        <v>593</v>
      </c>
      <c r="C21" s="183">
        <v>618</v>
      </c>
      <c r="D21" s="183">
        <v>618</v>
      </c>
      <c r="E21" s="172">
        <v>1138.2</v>
      </c>
      <c r="F21" s="173">
        <v>1000.8</v>
      </c>
      <c r="G21" s="172">
        <v>6.2</v>
      </c>
      <c r="H21" s="173">
        <v>5.5</v>
      </c>
      <c r="I21" s="172">
        <v>4.2</v>
      </c>
      <c r="J21" s="173">
        <v>4.9</v>
      </c>
      <c r="K21" s="176">
        <v>10.1</v>
      </c>
      <c r="L21" s="184">
        <v>9.3</v>
      </c>
      <c r="M21" s="178">
        <v>386.7</v>
      </c>
      <c r="N21" s="179">
        <v>390.5</v>
      </c>
      <c r="O21" s="188">
        <v>1.8</v>
      </c>
      <c r="P21" s="189">
        <v>1.8</v>
      </c>
    </row>
    <row r="22" spans="1:16" ht="15">
      <c r="A22" s="181" t="s">
        <v>21</v>
      </c>
      <c r="B22" s="182">
        <v>998</v>
      </c>
      <c r="C22" s="183">
        <v>1037</v>
      </c>
      <c r="D22" s="183">
        <v>1037</v>
      </c>
      <c r="E22" s="172">
        <v>2622</v>
      </c>
      <c r="F22" s="173">
        <v>1751</v>
      </c>
      <c r="G22" s="172">
        <v>12.9</v>
      </c>
      <c r="H22" s="173">
        <v>12.1</v>
      </c>
      <c r="I22" s="172">
        <v>12.3</v>
      </c>
      <c r="J22" s="173">
        <v>11.3</v>
      </c>
      <c r="K22" s="176">
        <f t="shared" si="0"/>
        <v>12.439729990356799</v>
      </c>
      <c r="L22" s="184">
        <v>12.1</v>
      </c>
      <c r="M22" s="179">
        <v>1618</v>
      </c>
      <c r="N22" s="178">
        <v>1564</v>
      </c>
      <c r="O22" s="188">
        <v>7</v>
      </c>
      <c r="P22" s="189">
        <v>7.6</v>
      </c>
    </row>
    <row r="23" spans="1:16" ht="15">
      <c r="A23" s="181" t="s">
        <v>94</v>
      </c>
      <c r="B23" s="182">
        <v>1878</v>
      </c>
      <c r="C23" s="183">
        <v>1774</v>
      </c>
      <c r="D23" s="183">
        <v>1774</v>
      </c>
      <c r="E23" s="173">
        <v>7513</v>
      </c>
      <c r="F23" s="173">
        <v>8513</v>
      </c>
      <c r="G23" s="172">
        <v>33.5</v>
      </c>
      <c r="H23" s="173">
        <v>36</v>
      </c>
      <c r="I23" s="172">
        <v>31.9</v>
      </c>
      <c r="J23" s="173">
        <v>33.6</v>
      </c>
      <c r="K23" s="176">
        <f t="shared" si="0"/>
        <v>18.883878241262682</v>
      </c>
      <c r="L23" s="184">
        <v>18.8</v>
      </c>
      <c r="M23" s="178">
        <v>753.4</v>
      </c>
      <c r="N23" s="178">
        <v>698.1</v>
      </c>
      <c r="O23" s="188">
        <v>4.5</v>
      </c>
      <c r="P23" s="189">
        <v>3.1</v>
      </c>
    </row>
    <row r="24" spans="1:16" ht="15">
      <c r="A24" s="181" t="s">
        <v>12</v>
      </c>
      <c r="B24" s="182">
        <v>445</v>
      </c>
      <c r="C24" s="183">
        <v>445</v>
      </c>
      <c r="D24" s="183">
        <v>445</v>
      </c>
      <c r="E24" s="172">
        <v>1070.7</v>
      </c>
      <c r="F24" s="173">
        <v>861.8</v>
      </c>
      <c r="G24" s="172">
        <v>4.8</v>
      </c>
      <c r="H24" s="173">
        <v>3.9</v>
      </c>
      <c r="I24" s="172">
        <v>2.6</v>
      </c>
      <c r="J24" s="173">
        <v>2.5</v>
      </c>
      <c r="K24" s="176">
        <f t="shared" si="0"/>
        <v>10.786516853932584</v>
      </c>
      <c r="L24" s="184">
        <v>9.9</v>
      </c>
      <c r="M24" s="178">
        <v>496.4</v>
      </c>
      <c r="N24" s="178">
        <v>482.2</v>
      </c>
      <c r="O24" s="188">
        <v>3</v>
      </c>
      <c r="P24" s="189">
        <v>3</v>
      </c>
    </row>
    <row r="25" spans="1:16" ht="15">
      <c r="A25" s="181" t="s">
        <v>13</v>
      </c>
      <c r="B25" s="182">
        <v>1440</v>
      </c>
      <c r="C25" s="183">
        <v>1493</v>
      </c>
      <c r="D25" s="183">
        <v>1493</v>
      </c>
      <c r="E25" s="173">
        <v>5079</v>
      </c>
      <c r="F25" s="173">
        <v>4254</v>
      </c>
      <c r="G25" s="172">
        <v>22</v>
      </c>
      <c r="H25" s="173">
        <v>19.2</v>
      </c>
      <c r="I25" s="172">
        <v>19.6</v>
      </c>
      <c r="J25" s="173">
        <v>17.6</v>
      </c>
      <c r="K25" s="176">
        <f t="shared" si="0"/>
        <v>14.735432016075016</v>
      </c>
      <c r="L25" s="184">
        <v>13.9</v>
      </c>
      <c r="M25" s="178"/>
      <c r="N25" s="178"/>
      <c r="O25" s="190"/>
      <c r="P25" s="191"/>
    </row>
    <row r="26" spans="1:16" ht="15">
      <c r="A26" s="181" t="s">
        <v>95</v>
      </c>
      <c r="B26" s="182">
        <v>537</v>
      </c>
      <c r="C26" s="183">
        <v>815</v>
      </c>
      <c r="D26" s="183">
        <v>815</v>
      </c>
      <c r="E26" s="172">
        <v>1032.2</v>
      </c>
      <c r="F26" s="173">
        <v>794.7</v>
      </c>
      <c r="G26" s="172">
        <v>7.3</v>
      </c>
      <c r="H26" s="173">
        <v>5.6</v>
      </c>
      <c r="I26" s="172">
        <v>6.8</v>
      </c>
      <c r="J26" s="173">
        <v>5</v>
      </c>
      <c r="K26" s="176">
        <f t="shared" si="0"/>
        <v>8.957055214723926</v>
      </c>
      <c r="L26" s="184">
        <v>10.4</v>
      </c>
      <c r="M26" s="178">
        <v>2803</v>
      </c>
      <c r="N26" s="178">
        <v>2867</v>
      </c>
      <c r="O26" s="185">
        <v>12</v>
      </c>
      <c r="P26" s="178">
        <v>12</v>
      </c>
    </row>
    <row r="27" spans="1:16" ht="15">
      <c r="A27" s="181" t="s">
        <v>14</v>
      </c>
      <c r="B27" s="182">
        <v>4388</v>
      </c>
      <c r="C27" s="183">
        <v>4505</v>
      </c>
      <c r="D27" s="183">
        <v>4505</v>
      </c>
      <c r="E27" s="172">
        <v>16366</v>
      </c>
      <c r="F27" s="173">
        <v>11151</v>
      </c>
      <c r="G27" s="172">
        <v>80.6</v>
      </c>
      <c r="H27" s="173">
        <v>62</v>
      </c>
      <c r="I27" s="172">
        <v>71.5</v>
      </c>
      <c r="J27" s="173">
        <v>59</v>
      </c>
      <c r="K27" s="176">
        <f t="shared" si="0"/>
        <v>17.891231964483907</v>
      </c>
      <c r="L27" s="184">
        <v>15.2</v>
      </c>
      <c r="M27" s="178">
        <v>1276</v>
      </c>
      <c r="N27" s="178">
        <v>1294</v>
      </c>
      <c r="O27" s="185">
        <v>6</v>
      </c>
      <c r="P27" s="178">
        <v>8</v>
      </c>
    </row>
    <row r="28" spans="1:16" ht="0.75" customHeight="1" thickBot="1">
      <c r="A28" s="192" t="s">
        <v>127</v>
      </c>
      <c r="B28" s="193">
        <v>100</v>
      </c>
      <c r="C28" s="194">
        <v>100</v>
      </c>
      <c r="D28" s="194">
        <v>100</v>
      </c>
      <c r="E28" s="195">
        <v>68</v>
      </c>
      <c r="F28" s="196">
        <v>0</v>
      </c>
      <c r="G28" s="195">
        <v>0.7</v>
      </c>
      <c r="H28" s="196">
        <v>0.7</v>
      </c>
      <c r="I28" s="195">
        <v>2.4</v>
      </c>
      <c r="J28" s="197">
        <v>2.4</v>
      </c>
      <c r="K28" s="198">
        <f t="shared" si="0"/>
        <v>6.999999999999999</v>
      </c>
      <c r="L28" s="199">
        <v>6.999999999999999</v>
      </c>
      <c r="M28" s="200"/>
      <c r="N28" s="201"/>
      <c r="O28" s="202"/>
      <c r="P28" s="203"/>
    </row>
    <row r="29" spans="1:16" ht="15" thickBot="1">
      <c r="A29" s="204" t="s">
        <v>128</v>
      </c>
      <c r="B29" s="205">
        <f>SUM(B7:B28)</f>
        <v>23107</v>
      </c>
      <c r="C29" s="206">
        <f>SUM(C7:C27)</f>
        <v>23246</v>
      </c>
      <c r="D29" s="206">
        <f>SUM(D7:D27)</f>
        <v>23246</v>
      </c>
      <c r="E29" s="207">
        <f>SUM(E7:E27)</f>
        <v>62004.2</v>
      </c>
      <c r="F29" s="208">
        <f>SUM(F7:F28)</f>
        <v>55453.8</v>
      </c>
      <c r="G29" s="207">
        <f>SUM(G7:G28)</f>
        <v>314.8</v>
      </c>
      <c r="H29" s="208">
        <f>SUM(H7:H28)</f>
        <v>294.09999999999997</v>
      </c>
      <c r="I29" s="207">
        <f>SUM(I7:I28)</f>
        <v>281.7</v>
      </c>
      <c r="J29" s="209">
        <f>SUM(J7:J28)</f>
        <v>268.1</v>
      </c>
      <c r="K29" s="210">
        <f t="shared" si="0"/>
        <v>13.542114772433969</v>
      </c>
      <c r="L29" s="211">
        <v>13.3</v>
      </c>
      <c r="M29" s="207">
        <f>SUM(M7:M28)</f>
        <v>18394.9</v>
      </c>
      <c r="N29" s="207">
        <f>SUM(N7:N28)</f>
        <v>18275.9</v>
      </c>
      <c r="O29" s="212">
        <f>SUM(O7:O28)</f>
        <v>103.1</v>
      </c>
      <c r="P29" s="208">
        <f>SUM(P7:P28)</f>
        <v>103.29999999999998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5" right="0.75" top="1" bottom="1" header="0.5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2018-08-13T06:50:53Z</cp:lastPrinted>
  <dcterms:created xsi:type="dcterms:W3CDTF">2017-08-13T06:13:14Z</dcterms:created>
  <dcterms:modified xsi:type="dcterms:W3CDTF">2018-08-13T07:59:25Z</dcterms:modified>
  <cp:category/>
  <cp:version/>
  <cp:contentType/>
  <cp:contentStatus/>
</cp:coreProperties>
</file>