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уборка кормовых" sheetId="3" r:id="rId3"/>
    <sheet name="корма" sheetId="4" r:id="rId4"/>
    <sheet name="сев" sheetId="5" r:id="rId5"/>
    <sheet name="молоко" sheetId="6" r:id="rId6"/>
  </sheets>
  <definedNames>
    <definedName name="_xlnm.Print_Titles" localSheetId="0">'уборка зерновые'!$A:$A,'уборка зерновые'!$3:$27</definedName>
    <definedName name="_xlnm.Print_Area" localSheetId="4">'сев'!$A$1:$S$27</definedName>
    <definedName name="_xlnm.Print_Area" localSheetId="0">'уборка зерновые'!$A$1:$BY$27</definedName>
  </definedNames>
  <calcPr fullCalcOnLoad="1"/>
</workbook>
</file>

<file path=xl/sharedStrings.xml><?xml version="1.0" encoding="utf-8"?>
<sst xmlns="http://schemas.openxmlformats.org/spreadsheetml/2006/main" count="408" uniqueCount="131">
  <si>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</si>
  <si>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</si>
  <si>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</si>
  <si>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</si>
  <si>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</si>
  <si>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</si>
  <si>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</si>
  <si>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</si>
  <si>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</si>
  <si>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</si>
  <si>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</si>
  <si>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</si>
  <si>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</si>
  <si>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</si>
  <si>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</si>
  <si>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</si>
  <si>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</si>
  <si>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</si>
  <si>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</si>
  <si>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</si>
  <si>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</si>
  <si>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</si>
  <si>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</si>
  <si>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</si>
  <si>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</si>
  <si>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</si>
  <si>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</si>
  <si>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</si>
  <si>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</si>
  <si>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</si>
  <si>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</si>
  <si>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</si>
  <si>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</si>
  <si>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</si>
  <si>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</si>
  <si>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</si>
  <si>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</si>
  <si>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</si>
  <si>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</si>
  <si>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</si>
  <si>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</si>
  <si>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</si>
  <si>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</si>
  <si>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</si>
  <si>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</si>
  <si>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</si>
  <si>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</si>
  <si>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</si>
  <si>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</si>
  <si>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</si>
  <si>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</si>
  <si>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</si>
  <si>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</si>
  <si>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</si>
  <si>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</si>
  <si>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</si>
  <si>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</si>
  <si>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</si>
  <si>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</si>
  <si>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</si>
  <si>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</si>
  <si>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</si>
  <si>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</si>
  <si>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</si>
  <si>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</si>
  <si>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</si>
  <si>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</si>
  <si>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</si>
  <si>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</si>
  <si>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/>
  </si>
  <si>
    <t>Уборочная площадь,                      га</t>
  </si>
  <si>
    <t>Овёс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</si>
  <si>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</si>
  <si>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</si>
  <si>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</si>
  <si>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</si>
  <si>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</si>
  <si>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</si>
  <si>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</si>
  <si>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</si>
  <si>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</si>
  <si>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2017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</si>
  <si>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</si>
  <si>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</si>
  <si>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</si>
  <si>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</si>
  <si>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</si>
  <si>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</si>
  <si>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</si>
  <si>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</si>
  <si>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</si>
  <si>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</si>
  <si>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</si>
  <si>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</si>
  <si>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Потребность и обеспеченность животноводства кормами  в общественном секторе                       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</si>
  <si>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</si>
  <si>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</si>
  <si>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</si>
  <si>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</si>
  <si>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</si>
  <si>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</si>
  <si>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</si>
  <si>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</si>
  <si>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</si>
  <si>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</si>
  <si>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</si>
  <si>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</si>
  <si>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</si>
  <si>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</si>
  <si>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</si>
  <si>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</si>
  <si>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</si>
  <si>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</si>
  <si>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</si>
  <si>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</si>
  <si>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</si>
  <si>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</si>
  <si>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</si>
  <si>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</si>
  <si>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</si>
  <si>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</si>
  <si>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</si>
  <si>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</si>
  <si>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</si>
  <si>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</si>
  <si>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</si>
  <si>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14.08</t>
  </si>
  <si>
    <t>Озимый рапс</t>
  </si>
  <si>
    <t>Уборка зерновых и зернобобовых культур                                 15.08.2018</t>
  </si>
  <si>
    <t>Уборка технических культур, овощей  и прочих                           15.08.2018</t>
  </si>
  <si>
    <t>15.08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</si>
</sst>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sz val="14"/>
      <name val="Arial Cyr"/>
      <family val="2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662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19" fillId="0" borderId="21" xfId="97" applyFont="1" applyFill="1" applyBorder="1" applyAlignment="1" applyProtection="1">
      <alignment horizontal="left" vertical="center" wrapText="1"/>
      <protection locked="0"/>
    </xf>
    <xf numFmtId="3" fontId="19" fillId="0" borderId="22" xfId="97" applyNumberFormat="1" applyFont="1" applyFill="1" applyBorder="1" applyAlignment="1" applyProtection="1">
      <alignment horizontal="center" vertical="center" wrapText="1"/>
      <protection/>
    </xf>
    <xf numFmtId="0" fontId="19" fillId="0" borderId="23" xfId="97" applyFont="1" applyFill="1" applyBorder="1" applyAlignment="1" applyProtection="1">
      <alignment horizontal="center" vertical="center" wrapText="1"/>
      <protection/>
    </xf>
    <xf numFmtId="0" fontId="19" fillId="0" borderId="24" xfId="97" applyNumberFormat="1" applyFont="1" applyFill="1" applyBorder="1" applyAlignment="1" applyProtection="1">
      <alignment horizontal="center" vertical="center" wrapText="1"/>
      <protection/>
    </xf>
    <xf numFmtId="164" fontId="19" fillId="0" borderId="24" xfId="97" applyNumberFormat="1" applyFont="1" applyFill="1" applyBorder="1" applyAlignment="1" applyProtection="1">
      <alignment horizontal="center" vertical="center" wrapText="1"/>
      <protection/>
    </xf>
    <xf numFmtId="0" fontId="19" fillId="0" borderId="24" xfId="97" applyFont="1" applyFill="1" applyBorder="1" applyAlignment="1" applyProtection="1">
      <alignment horizontal="center" vertical="center" wrapText="1"/>
      <protection/>
    </xf>
    <xf numFmtId="1" fontId="19" fillId="0" borderId="25" xfId="97" applyNumberFormat="1" applyFont="1" applyFill="1" applyBorder="1" applyAlignment="1" applyProtection="1">
      <alignment horizontal="center" vertical="center" wrapText="1"/>
      <protection/>
    </xf>
    <xf numFmtId="1" fontId="19" fillId="0" borderId="24" xfId="97" applyNumberFormat="1" applyFont="1" applyFill="1" applyBorder="1" applyAlignment="1" applyProtection="1">
      <alignment horizontal="center" vertical="center" wrapText="1"/>
      <protection/>
    </xf>
    <xf numFmtId="1" fontId="19" fillId="0" borderId="26" xfId="97" applyNumberFormat="1" applyFont="1" applyFill="1" applyBorder="1" applyAlignment="1" applyProtection="1">
      <alignment horizontal="center" vertical="center" wrapText="1"/>
      <protection/>
    </xf>
    <xf numFmtId="0" fontId="19" fillId="0" borderId="27" xfId="97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horizontal="center"/>
    </xf>
    <xf numFmtId="0" fontId="22" fillId="0" borderId="21" xfId="97" applyFont="1" applyFill="1" applyBorder="1" applyAlignment="1" applyProtection="1">
      <alignment horizontal="left" vertical="center" wrapText="1"/>
      <protection locked="0"/>
    </xf>
    <xf numFmtId="1" fontId="22" fillId="0" borderId="28" xfId="97" applyNumberFormat="1" applyFont="1" applyFill="1" applyBorder="1" applyAlignment="1" applyProtection="1">
      <alignment horizontal="center" vertical="center" wrapText="1"/>
      <protection/>
    </xf>
    <xf numFmtId="1" fontId="22" fillId="0" borderId="29" xfId="97" applyNumberFormat="1" applyFont="1" applyFill="1" applyBorder="1" applyAlignment="1" applyProtection="1">
      <alignment horizontal="center" vertical="center" wrapText="1"/>
      <protection/>
    </xf>
    <xf numFmtId="164" fontId="22" fillId="0" borderId="28" xfId="97" applyNumberFormat="1" applyFont="1" applyFill="1" applyBorder="1" applyAlignment="1" applyProtection="1">
      <alignment horizontal="center" vertical="center" wrapText="1"/>
      <protection/>
    </xf>
    <xf numFmtId="164" fontId="22" fillId="0" borderId="30" xfId="97" applyNumberFormat="1" applyFont="1" applyFill="1" applyBorder="1" applyAlignment="1" applyProtection="1">
      <alignment horizontal="center" vertical="center" wrapText="1"/>
      <protection/>
    </xf>
    <xf numFmtId="1" fontId="22" fillId="0" borderId="31" xfId="97" applyNumberFormat="1" applyFont="1" applyFill="1" applyBorder="1" applyAlignment="1" applyProtection="1">
      <alignment horizontal="center" vertical="center" wrapText="1"/>
      <protection/>
    </xf>
    <xf numFmtId="1" fontId="22" fillId="0" borderId="32" xfId="97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3" fontId="22" fillId="0" borderId="22" xfId="97" applyNumberFormat="1" applyFont="1" applyFill="1" applyBorder="1" applyAlignment="1" applyProtection="1">
      <alignment horizontal="center" vertical="center" wrapText="1"/>
      <protection/>
    </xf>
    <xf numFmtId="3" fontId="19" fillId="0" borderId="33" xfId="97" applyNumberFormat="1" applyFont="1" applyFill="1" applyBorder="1" applyAlignment="1" applyProtection="1">
      <alignment horizontal="center" vertical="center" wrapText="1"/>
      <protection/>
    </xf>
    <xf numFmtId="3" fontId="19" fillId="0" borderId="34" xfId="97" applyNumberFormat="1" applyFont="1" applyFill="1" applyBorder="1" applyAlignment="1" applyProtection="1">
      <alignment horizontal="center" vertical="center" wrapText="1"/>
      <protection/>
    </xf>
    <xf numFmtId="165" fontId="19" fillId="0" borderId="34" xfId="97" applyNumberFormat="1" applyFont="1" applyFill="1" applyBorder="1" applyAlignment="1" applyProtection="1">
      <alignment horizontal="center" vertical="center" wrapText="1"/>
      <protection/>
    </xf>
    <xf numFmtId="165" fontId="19" fillId="0" borderId="35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center" vertical="center" wrapText="1"/>
      <protection/>
    </xf>
    <xf numFmtId="165" fontId="19" fillId="0" borderId="34" xfId="0" applyNumberFormat="1" applyFont="1" applyFill="1" applyBorder="1" applyAlignment="1">
      <alignment horizontal="center" vertical="center" wrapText="1"/>
    </xf>
    <xf numFmtId="165" fontId="19" fillId="0" borderId="34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35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33" xfId="97" applyNumberFormat="1" applyFont="1" applyFill="1" applyBorder="1" applyAlignment="1" applyProtection="1">
      <alignment horizontal="center" vertical="center" wrapText="1"/>
      <protection/>
    </xf>
    <xf numFmtId="3" fontId="22" fillId="0" borderId="34" xfId="0" applyNumberFormat="1" applyFont="1" applyFill="1" applyBorder="1" applyAlignment="1" applyProtection="1">
      <alignment horizontal="center" vertical="center" wrapText="1"/>
      <protection/>
    </xf>
    <xf numFmtId="165" fontId="22" fillId="0" borderId="34" xfId="97" applyNumberFormat="1" applyFont="1" applyFill="1" applyBorder="1" applyAlignment="1" applyProtection="1">
      <alignment horizontal="center" vertical="center" wrapText="1"/>
      <protection/>
    </xf>
    <xf numFmtId="165" fontId="22" fillId="0" borderId="35" xfId="97" applyNumberFormat="1" applyFont="1" applyFill="1" applyBorder="1" applyAlignment="1" applyProtection="1">
      <alignment horizontal="center" vertical="center" wrapText="1"/>
      <protection/>
    </xf>
    <xf numFmtId="3" fontId="22" fillId="0" borderId="10" xfId="97" applyNumberFormat="1" applyFont="1" applyFill="1" applyBorder="1" applyAlignment="1" applyProtection="1">
      <alignment horizontal="center" vertical="center" wrapText="1"/>
      <protection/>
    </xf>
    <xf numFmtId="3" fontId="22" fillId="0" borderId="34" xfId="97" applyNumberFormat="1" applyFont="1" applyFill="1" applyBorder="1" applyAlignment="1" applyProtection="1">
      <alignment horizontal="center" vertical="center" wrapText="1"/>
      <protection/>
    </xf>
    <xf numFmtId="165" fontId="22" fillId="0" borderId="34" xfId="0" applyNumberFormat="1" applyFont="1" applyFill="1" applyBorder="1" applyAlignment="1">
      <alignment horizontal="center" vertical="center" wrapText="1"/>
    </xf>
    <xf numFmtId="0" fontId="22" fillId="0" borderId="34" xfId="97" applyFont="1" applyFill="1" applyBorder="1" applyAlignment="1" applyProtection="1">
      <alignment horizontal="center" vertical="center" wrapText="1"/>
      <protection/>
    </xf>
    <xf numFmtId="165" fontId="22" fillId="0" borderId="35" xfId="0" applyNumberFormat="1" applyFont="1" applyFill="1" applyBorder="1" applyAlignment="1" applyProtection="1">
      <alignment horizontal="center" vertical="center" wrapText="1"/>
      <protection/>
    </xf>
    <xf numFmtId="165" fontId="22" fillId="0" borderId="36" xfId="97" applyNumberFormat="1" applyFont="1" applyFill="1" applyBorder="1" applyAlignment="1" applyProtection="1">
      <alignment horizontal="center" vertical="center" wrapText="1"/>
      <protection/>
    </xf>
    <xf numFmtId="0" fontId="19" fillId="0" borderId="37" xfId="91" applyFont="1" applyFill="1" applyBorder="1" applyAlignment="1" applyProtection="1">
      <alignment horizontal="center" vertical="center" textRotation="90" wrapText="1"/>
      <protection locked="0"/>
    </xf>
    <xf numFmtId="0" fontId="19" fillId="0" borderId="3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3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40" xfId="91" applyFont="1" applyFill="1" applyBorder="1" applyAlignment="1" applyProtection="1">
      <alignment horizontal="center" vertical="center" textRotation="90" wrapText="1"/>
      <protection locked="0"/>
    </xf>
    <xf numFmtId="165" fontId="19" fillId="0" borderId="36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1" xfId="91" applyFont="1" applyFill="1" applyBorder="1" applyAlignment="1" applyProtection="1">
      <alignment horizontal="center" vertical="center" textRotation="90" wrapText="1"/>
      <protection locked="0"/>
    </xf>
    <xf numFmtId="165" fontId="19" fillId="0" borderId="36" xfId="97" applyNumberFormat="1" applyFont="1" applyFill="1" applyBorder="1" applyAlignment="1" applyProtection="1">
      <alignment horizontal="center" vertical="center" wrapText="1"/>
      <protection/>
    </xf>
    <xf numFmtId="3" fontId="22" fillId="0" borderId="42" xfId="97" applyNumberFormat="1" applyFont="1" applyFill="1" applyBorder="1" applyAlignment="1" applyProtection="1">
      <alignment horizontal="center" vertical="center" wrapText="1"/>
      <protection/>
    </xf>
    <xf numFmtId="3" fontId="22" fillId="0" borderId="43" xfId="97" applyNumberFormat="1" applyFont="1" applyFill="1" applyBorder="1" applyAlignment="1" applyProtection="1">
      <alignment horizontal="center" vertical="center" wrapText="1"/>
      <protection/>
    </xf>
    <xf numFmtId="165" fontId="22" fillId="0" borderId="43" xfId="97" applyNumberFormat="1" applyFont="1" applyFill="1" applyBorder="1" applyAlignment="1" applyProtection="1">
      <alignment horizontal="center" vertical="center" wrapText="1"/>
      <protection/>
    </xf>
    <xf numFmtId="165" fontId="22" fillId="0" borderId="44" xfId="97" applyNumberFormat="1" applyFont="1" applyFill="1" applyBorder="1" applyAlignment="1" applyProtection="1">
      <alignment horizontal="center" vertical="center" wrapText="1"/>
      <protection/>
    </xf>
    <xf numFmtId="164" fontId="19" fillId="0" borderId="27" xfId="97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45" xfId="101" applyFont="1" applyFill="1" applyBorder="1" applyAlignment="1" applyProtection="1">
      <alignment vertical="center"/>
      <protection locked="0"/>
    </xf>
    <xf numFmtId="1" fontId="35" fillId="0" borderId="46" xfId="101" applyNumberFormat="1" applyFont="1" applyFill="1" applyBorder="1" applyAlignment="1" applyProtection="1">
      <alignment horizontal="center" vertical="center"/>
      <protection locked="0"/>
    </xf>
    <xf numFmtId="0" fontId="35" fillId="0" borderId="47" xfId="101" applyNumberFormat="1" applyFont="1" applyFill="1" applyBorder="1" applyAlignment="1" applyProtection="1">
      <alignment horizontal="center" vertical="center"/>
      <protection locked="0"/>
    </xf>
    <xf numFmtId="164" fontId="35" fillId="0" borderId="48" xfId="101" applyNumberFormat="1" applyFont="1" applyFill="1" applyBorder="1" applyAlignment="1" applyProtection="1">
      <alignment horizontal="center" vertical="center"/>
      <protection locked="0"/>
    </xf>
    <xf numFmtId="3" fontId="20" fillId="0" borderId="49" xfId="0" applyNumberFormat="1" applyFont="1" applyFill="1" applyBorder="1" applyAlignment="1">
      <alignment horizontal="center"/>
    </xf>
    <xf numFmtId="1" fontId="35" fillId="0" borderId="50" xfId="101" applyNumberFormat="1" applyFont="1" applyFill="1" applyBorder="1" applyAlignment="1" applyProtection="1">
      <alignment horizontal="center" vertical="center"/>
      <protection locked="0"/>
    </xf>
    <xf numFmtId="1" fontId="35" fillId="0" borderId="51" xfId="101" applyNumberFormat="1" applyFont="1" applyFill="1" applyBorder="1" applyAlignment="1" applyProtection="1">
      <alignment horizontal="center" vertical="center"/>
      <protection locked="0"/>
    </xf>
    <xf numFmtId="0" fontId="35" fillId="0" borderId="52" xfId="101" applyFont="1" applyFill="1" applyBorder="1" applyAlignment="1" applyProtection="1">
      <alignment vertical="center"/>
      <protection locked="0"/>
    </xf>
    <xf numFmtId="1" fontId="35" fillId="0" borderId="53" xfId="101" applyNumberFormat="1" applyFont="1" applyFill="1" applyBorder="1" applyAlignment="1" applyProtection="1">
      <alignment horizontal="center" vertical="center"/>
      <protection locked="0"/>
    </xf>
    <xf numFmtId="0" fontId="35" fillId="0" borderId="54" xfId="101" applyNumberFormat="1" applyFont="1" applyFill="1" applyBorder="1" applyAlignment="1" applyProtection="1">
      <alignment horizontal="center" vertical="center"/>
      <protection locked="0"/>
    </xf>
    <xf numFmtId="164" fontId="35" fillId="0" borderId="55" xfId="101" applyNumberFormat="1" applyFont="1" applyFill="1" applyBorder="1" applyAlignment="1" applyProtection="1">
      <alignment horizontal="center" vertical="center"/>
      <protection locked="0"/>
    </xf>
    <xf numFmtId="1" fontId="35" fillId="0" borderId="56" xfId="101" applyNumberFormat="1" applyFont="1" applyFill="1" applyBorder="1" applyAlignment="1" applyProtection="1">
      <alignment horizontal="center" vertical="center"/>
      <protection locked="0"/>
    </xf>
    <xf numFmtId="1" fontId="35" fillId="0" borderId="54" xfId="101" applyNumberFormat="1" applyFont="1" applyFill="1" applyBorder="1" applyAlignment="1" applyProtection="1">
      <alignment horizontal="center" vertical="center"/>
      <protection locked="0"/>
    </xf>
    <xf numFmtId="2" fontId="35" fillId="0" borderId="55" xfId="101" applyNumberFormat="1" applyFont="1" applyFill="1" applyBorder="1" applyAlignment="1" applyProtection="1">
      <alignment horizontal="center" vertical="center"/>
      <protection locked="0"/>
    </xf>
    <xf numFmtId="0" fontId="35" fillId="0" borderId="57" xfId="101" applyFont="1" applyFill="1" applyBorder="1" applyAlignment="1" applyProtection="1">
      <alignment vertical="center"/>
      <protection locked="0"/>
    </xf>
    <xf numFmtId="1" fontId="35" fillId="0" borderId="58" xfId="101" applyNumberFormat="1" applyFont="1" applyFill="1" applyBorder="1" applyAlignment="1" applyProtection="1">
      <alignment horizontal="center" vertical="center"/>
      <protection locked="0"/>
    </xf>
    <xf numFmtId="0" fontId="35" fillId="0" borderId="59" xfId="101" applyNumberFormat="1" applyFont="1" applyFill="1" applyBorder="1" applyAlignment="1" applyProtection="1">
      <alignment horizontal="center" vertical="center"/>
      <protection locked="0"/>
    </xf>
    <xf numFmtId="164" fontId="35" fillId="0" borderId="60" xfId="101" applyNumberFormat="1" applyFont="1" applyFill="1" applyBorder="1" applyAlignment="1" applyProtection="1">
      <alignment horizontal="center" vertical="center"/>
      <protection locked="0"/>
    </xf>
    <xf numFmtId="1" fontId="35" fillId="0" borderId="61" xfId="101" applyNumberFormat="1" applyFont="1" applyFill="1" applyBorder="1" applyAlignment="1" applyProtection="1">
      <alignment horizontal="center" vertical="center"/>
      <protection locked="0"/>
    </xf>
    <xf numFmtId="1" fontId="35" fillId="0" borderId="59" xfId="101" applyNumberFormat="1" applyFont="1" applyFill="1" applyBorder="1" applyAlignment="1" applyProtection="1">
      <alignment horizontal="center" vertical="center"/>
      <protection locked="0"/>
    </xf>
    <xf numFmtId="2" fontId="35" fillId="0" borderId="60" xfId="101" applyNumberFormat="1" applyFont="1" applyFill="1" applyBorder="1" applyAlignment="1" applyProtection="1">
      <alignment horizontal="center" vertical="center"/>
      <protection locked="0"/>
    </xf>
    <xf numFmtId="0" fontId="33" fillId="0" borderId="62" xfId="0" applyFont="1" applyFill="1" applyBorder="1" applyAlignment="1" applyProtection="1">
      <alignment horizontal="center" vertical="center"/>
      <protection locked="0"/>
    </xf>
    <xf numFmtId="164" fontId="33" fillId="0" borderId="62" xfId="0" applyNumberFormat="1" applyFont="1" applyFill="1" applyBorder="1" applyAlignment="1" applyProtection="1">
      <alignment horizontal="center" vertical="center"/>
      <protection locked="0"/>
    </xf>
    <xf numFmtId="1" fontId="33" fillId="0" borderId="62" xfId="0" applyNumberFormat="1" applyFont="1" applyFill="1" applyBorder="1" applyAlignment="1" applyProtection="1">
      <alignment horizontal="center" vertical="center"/>
      <protection locked="0"/>
    </xf>
    <xf numFmtId="2" fontId="33" fillId="0" borderId="62" xfId="0" applyNumberFormat="1" applyFont="1" applyFill="1" applyBorder="1" applyAlignment="1" applyProtection="1">
      <alignment horizontal="center" vertical="center"/>
      <protection locked="0"/>
    </xf>
    <xf numFmtId="3" fontId="31" fillId="0" borderId="54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54" xfId="98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35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14" fontId="33" fillId="0" borderId="63" xfId="96" applyNumberFormat="1" applyFont="1" applyFill="1" applyBorder="1" applyAlignment="1">
      <alignment horizontal="left"/>
      <protection/>
    </xf>
    <xf numFmtId="0" fontId="19" fillId="0" borderId="14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64" xfId="0" applyFont="1" applyFill="1" applyBorder="1" applyAlignment="1">
      <alignment horizontal="center" vertical="center"/>
    </xf>
    <xf numFmtId="0" fontId="20" fillId="0" borderId="65" xfId="96" applyFont="1" applyFill="1" applyBorder="1">
      <alignment/>
      <protection/>
    </xf>
    <xf numFmtId="0" fontId="20" fillId="0" borderId="54" xfId="0" applyFont="1" applyFill="1" applyBorder="1" applyAlignment="1">
      <alignment horizontal="center" vertical="center" wrapText="1"/>
    </xf>
    <xf numFmtId="1" fontId="20" fillId="0" borderId="28" xfId="96" applyNumberFormat="1" applyFont="1" applyFill="1" applyBorder="1" applyAlignment="1">
      <alignment horizontal="center" vertical="center"/>
      <protection/>
    </xf>
    <xf numFmtId="164" fontId="20" fillId="0" borderId="66" xfId="96" applyNumberFormat="1" applyFont="1" applyFill="1" applyBorder="1" applyAlignment="1">
      <alignment horizontal="center" vertical="center"/>
      <protection/>
    </xf>
    <xf numFmtId="0" fontId="20" fillId="0" borderId="28" xfId="96" applyFont="1" applyFill="1" applyBorder="1" applyAlignment="1">
      <alignment horizontal="center" vertical="center"/>
      <protection/>
    </xf>
    <xf numFmtId="164" fontId="20" fillId="0" borderId="67" xfId="96" applyNumberFormat="1" applyFont="1" applyFill="1" applyBorder="1" applyAlignment="1">
      <alignment horizontal="center" vertical="center"/>
      <protection/>
    </xf>
    <xf numFmtId="0" fontId="20" fillId="0" borderId="68" xfId="96" applyFont="1" applyFill="1" applyBorder="1" applyAlignment="1">
      <alignment horizontal="center" vertical="center"/>
      <protection/>
    </xf>
    <xf numFmtId="1" fontId="20" fillId="0" borderId="68" xfId="96" applyNumberFormat="1" applyFont="1" applyFill="1" applyBorder="1" applyAlignment="1">
      <alignment horizontal="center" vertical="center"/>
      <protection/>
    </xf>
    <xf numFmtId="1" fontId="20" fillId="0" borderId="67" xfId="96" applyNumberFormat="1" applyFont="1" applyFill="1" applyBorder="1" applyAlignment="1">
      <alignment horizontal="center" vertical="center"/>
      <protection/>
    </xf>
    <xf numFmtId="0" fontId="20" fillId="0" borderId="69" xfId="96" applyFont="1" applyFill="1" applyBorder="1">
      <alignment/>
      <protection/>
    </xf>
    <xf numFmtId="0" fontId="20" fillId="0" borderId="70" xfId="96" applyFont="1" applyFill="1" applyBorder="1">
      <alignment/>
      <protection/>
    </xf>
    <xf numFmtId="0" fontId="20" fillId="0" borderId="71" xfId="96" applyFont="1" applyFill="1" applyBorder="1" applyAlignment="1">
      <alignment horizontal="center" vertical="center"/>
      <protection/>
    </xf>
    <xf numFmtId="1" fontId="20" fillId="0" borderId="71" xfId="96" applyNumberFormat="1" applyFont="1" applyFill="1" applyBorder="1" applyAlignment="1">
      <alignment horizontal="center" vertical="center"/>
      <protection/>
    </xf>
    <xf numFmtId="164" fontId="20" fillId="0" borderId="72" xfId="96" applyNumberFormat="1" applyFont="1" applyFill="1" applyBorder="1" applyAlignment="1">
      <alignment horizontal="center" vertical="center"/>
      <protection/>
    </xf>
    <xf numFmtId="0" fontId="19" fillId="0" borderId="62" xfId="96" applyFont="1" applyFill="1" applyBorder="1">
      <alignment/>
      <protection/>
    </xf>
    <xf numFmtId="1" fontId="19" fillId="0" borderId="73" xfId="96" applyNumberFormat="1" applyFont="1" applyFill="1" applyBorder="1" applyAlignment="1">
      <alignment horizontal="center" vertical="center"/>
      <protection/>
    </xf>
    <xf numFmtId="1" fontId="19" fillId="0" borderId="34" xfId="96" applyNumberFormat="1" applyFont="1" applyFill="1" applyBorder="1" applyAlignment="1">
      <alignment horizontal="center" vertical="center"/>
      <protection/>
    </xf>
    <xf numFmtId="164" fontId="19" fillId="0" borderId="74" xfId="96" applyNumberFormat="1" applyFont="1" applyFill="1" applyBorder="1" applyAlignment="1">
      <alignment horizontal="center" vertical="center"/>
      <protection/>
    </xf>
    <xf numFmtId="1" fontId="19" fillId="0" borderId="74" xfId="96" applyNumberFormat="1" applyFont="1" applyFill="1" applyBorder="1" applyAlignment="1">
      <alignment horizontal="center" vertical="center"/>
      <protection/>
    </xf>
    <xf numFmtId="0" fontId="22" fillId="0" borderId="75" xfId="96" applyFont="1" applyFill="1" applyBorder="1">
      <alignment/>
      <protection/>
    </xf>
    <xf numFmtId="1" fontId="22" fillId="0" borderId="14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64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1" fontId="22" fillId="0" borderId="64" xfId="96" applyNumberFormat="1" applyFont="1" applyFill="1" applyBorder="1" applyAlignment="1">
      <alignment horizontal="center" vertical="center"/>
      <protection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9" fillId="0" borderId="74" xfId="93" applyNumberFormat="1" applyFont="1" applyFill="1" applyBorder="1" applyAlignment="1">
      <alignment horizontal="center" vertical="center"/>
      <protection/>
    </xf>
    <xf numFmtId="0" fontId="39" fillId="0" borderId="73" xfId="99" applyFont="1" applyFill="1" applyBorder="1" applyAlignment="1" applyProtection="1">
      <alignment horizontal="center" vertical="center"/>
      <protection locked="0"/>
    </xf>
    <xf numFmtId="0" fontId="39" fillId="0" borderId="74" xfId="99" applyFont="1" applyFill="1" applyBorder="1" applyAlignment="1" applyProtection="1">
      <alignment horizontal="center" vertical="center"/>
      <protection locked="0"/>
    </xf>
    <xf numFmtId="0" fontId="39" fillId="0" borderId="76" xfId="93" applyFont="1" applyFill="1" applyBorder="1" applyAlignment="1">
      <alignment vertical="top" wrapText="1"/>
      <protection/>
    </xf>
    <xf numFmtId="1" fontId="39" fillId="0" borderId="77" xfId="93" applyNumberFormat="1" applyFont="1" applyFill="1" applyBorder="1" applyAlignment="1">
      <alignment horizontal="center"/>
      <protection/>
    </xf>
    <xf numFmtId="1" fontId="39" fillId="0" borderId="66" xfId="93" applyNumberFormat="1" applyFont="1" applyFill="1" applyBorder="1" applyAlignment="1">
      <alignment horizontal="center"/>
      <protection/>
    </xf>
    <xf numFmtId="164" fontId="39" fillId="0" borderId="78" xfId="93" applyNumberFormat="1" applyFont="1" applyFill="1" applyBorder="1" applyAlignment="1">
      <alignment horizontal="center"/>
      <protection/>
    </xf>
    <xf numFmtId="164" fontId="39" fillId="0" borderId="79" xfId="93" applyNumberFormat="1" applyFont="1" applyFill="1" applyBorder="1" applyAlignment="1">
      <alignment horizontal="center"/>
      <protection/>
    </xf>
    <xf numFmtId="164" fontId="39" fillId="0" borderId="80" xfId="93" applyNumberFormat="1" applyFont="1" applyFill="1" applyBorder="1" applyAlignment="1">
      <alignment horizontal="center"/>
      <protection/>
    </xf>
    <xf numFmtId="164" fontId="39" fillId="0" borderId="30" xfId="93" applyNumberFormat="1" applyFont="1" applyFill="1" applyBorder="1" applyAlignment="1">
      <alignment horizontal="center"/>
      <protection/>
    </xf>
    <xf numFmtId="164" fontId="39" fillId="0" borderId="80" xfId="99" applyNumberFormat="1" applyFont="1" applyFill="1" applyBorder="1" applyAlignment="1" applyProtection="1">
      <alignment horizontal="center" vertical="center"/>
      <protection locked="0"/>
    </xf>
    <xf numFmtId="164" fontId="39" fillId="0" borderId="66" xfId="99" applyNumberFormat="1" applyFont="1" applyFill="1" applyBorder="1" applyAlignment="1" applyProtection="1">
      <alignment horizontal="center" vertical="center"/>
      <protection locked="0"/>
    </xf>
    <xf numFmtId="164" fontId="39" fillId="0" borderId="67" xfId="99" applyNumberFormat="1" applyFont="1" applyFill="1" applyBorder="1" applyAlignment="1" applyProtection="1">
      <alignment horizontal="center"/>
      <protection locked="0"/>
    </xf>
    <xf numFmtId="164" fontId="39" fillId="0" borderId="66" xfId="99" applyNumberFormat="1" applyFont="1" applyFill="1" applyBorder="1" applyAlignment="1" applyProtection="1">
      <alignment horizontal="center"/>
      <protection locked="0"/>
    </xf>
    <xf numFmtId="164" fontId="39" fillId="0" borderId="81" xfId="99" applyNumberFormat="1" applyFont="1" applyFill="1" applyBorder="1" applyAlignment="1" applyProtection="1">
      <alignment horizontal="center"/>
      <protection locked="0"/>
    </xf>
    <xf numFmtId="0" fontId="39" fillId="0" borderId="82" xfId="93" applyFont="1" applyFill="1" applyBorder="1" applyAlignment="1">
      <alignment vertical="top" wrapText="1"/>
      <protection/>
    </xf>
    <xf numFmtId="1" fontId="39" fillId="0" borderId="83" xfId="93" applyNumberFormat="1" applyFont="1" applyFill="1" applyBorder="1" applyAlignment="1">
      <alignment horizontal="center"/>
      <protection/>
    </xf>
    <xf numFmtId="1" fontId="39" fillId="0" borderId="67" xfId="93" applyNumberFormat="1" applyFont="1" applyFill="1" applyBorder="1" applyAlignment="1">
      <alignment horizontal="center"/>
      <protection/>
    </xf>
    <xf numFmtId="164" fontId="39" fillId="0" borderId="67" xfId="99" applyNumberFormat="1" applyFont="1" applyFill="1" applyBorder="1" applyAlignment="1" applyProtection="1">
      <alignment horizontal="center" vertical="center"/>
      <protection locked="0"/>
    </xf>
    <xf numFmtId="164" fontId="39" fillId="0" borderId="84" xfId="99" applyNumberFormat="1" applyFont="1" applyFill="1" applyBorder="1" applyAlignment="1" applyProtection="1">
      <alignment horizontal="center"/>
      <protection locked="0"/>
    </xf>
    <xf numFmtId="164" fontId="39" fillId="0" borderId="85" xfId="99" applyNumberFormat="1" applyFont="1" applyFill="1" applyBorder="1" applyAlignment="1" applyProtection="1">
      <alignment horizontal="center"/>
      <protection locked="0"/>
    </xf>
    <xf numFmtId="164" fontId="39" fillId="0" borderId="86" xfId="99" applyNumberFormat="1" applyFont="1" applyFill="1" applyBorder="1" applyAlignment="1" applyProtection="1">
      <alignment horizontal="center"/>
      <protection locked="0"/>
    </xf>
    <xf numFmtId="164" fontId="39" fillId="0" borderId="53" xfId="99" applyNumberFormat="1" applyFont="1" applyFill="1" applyBorder="1" applyAlignment="1" applyProtection="1">
      <alignment horizontal="center"/>
      <protection locked="0"/>
    </xf>
    <xf numFmtId="164" fontId="39" fillId="0" borderId="55" xfId="99" applyNumberFormat="1" applyFont="1" applyFill="1" applyBorder="1" applyAlignment="1" applyProtection="1">
      <alignment horizontal="center"/>
      <protection locked="0"/>
    </xf>
    <xf numFmtId="164" fontId="39" fillId="0" borderId="87" xfId="99" applyNumberFormat="1" applyFont="1" applyFill="1" applyBorder="1" applyAlignment="1" applyProtection="1">
      <alignment horizontal="center"/>
      <protection locked="0"/>
    </xf>
    <xf numFmtId="164" fontId="39" fillId="0" borderId="88" xfId="99" applyNumberFormat="1" applyFont="1" applyFill="1" applyBorder="1" applyAlignment="1" applyProtection="1">
      <alignment horizontal="center"/>
      <protection locked="0"/>
    </xf>
    <xf numFmtId="0" fontId="39" fillId="0" borderId="89" xfId="93" applyFont="1" applyFill="1" applyBorder="1" applyAlignment="1">
      <alignment vertical="top" wrapText="1"/>
      <protection/>
    </xf>
    <xf numFmtId="0" fontId="39" fillId="0" borderId="90" xfId="93" applyFont="1" applyFill="1" applyBorder="1" applyAlignment="1">
      <alignment horizontal="center"/>
      <protection/>
    </xf>
    <xf numFmtId="0" fontId="39" fillId="0" borderId="72" xfId="93" applyFont="1" applyFill="1" applyBorder="1" applyAlignment="1">
      <alignment horizontal="center"/>
      <protection/>
    </xf>
    <xf numFmtId="164" fontId="39" fillId="0" borderId="90" xfId="93" applyNumberFormat="1" applyFont="1" applyFill="1" applyBorder="1" applyAlignment="1">
      <alignment horizontal="center"/>
      <protection/>
    </xf>
    <xf numFmtId="164" fontId="39" fillId="0" borderId="72" xfId="93" applyNumberFormat="1" applyFont="1" applyFill="1" applyBorder="1" applyAlignment="1">
      <alignment horizontal="center"/>
      <protection/>
    </xf>
    <xf numFmtId="164" fontId="39" fillId="0" borderId="89" xfId="93" applyNumberFormat="1" applyFont="1" applyFill="1" applyBorder="1" applyAlignment="1">
      <alignment horizontal="center"/>
      <protection/>
    </xf>
    <xf numFmtId="164" fontId="39" fillId="0" borderId="90" xfId="99" applyNumberFormat="1" applyFont="1" applyFill="1" applyBorder="1" applyAlignment="1" applyProtection="1">
      <alignment horizontal="center" vertical="center"/>
      <protection locked="0"/>
    </xf>
    <xf numFmtId="164" fontId="39" fillId="0" borderId="72" xfId="99" applyNumberFormat="1" applyFont="1" applyFill="1" applyBorder="1" applyAlignment="1" applyProtection="1">
      <alignment horizontal="center" vertical="center"/>
      <protection locked="0"/>
    </xf>
    <xf numFmtId="164" fontId="39" fillId="0" borderId="90" xfId="99" applyNumberFormat="1" applyFont="1" applyFill="1" applyBorder="1" applyAlignment="1" applyProtection="1">
      <alignment horizontal="center"/>
      <protection/>
    </xf>
    <xf numFmtId="164" fontId="39" fillId="0" borderId="72" xfId="99" applyNumberFormat="1" applyFont="1" applyFill="1" applyBorder="1" applyAlignment="1" applyProtection="1">
      <alignment horizontal="center"/>
      <protection/>
    </xf>
    <xf numFmtId="164" fontId="39" fillId="0" borderId="91" xfId="99" applyNumberFormat="1" applyFont="1" applyFill="1" applyBorder="1" applyAlignment="1" applyProtection="1">
      <alignment horizontal="center"/>
      <protection locked="0"/>
    </xf>
    <xf numFmtId="164" fontId="39" fillId="0" borderId="72" xfId="99" applyNumberFormat="1" applyFont="1" applyFill="1" applyBorder="1" applyAlignment="1" applyProtection="1">
      <alignment horizontal="center"/>
      <protection locked="0"/>
    </xf>
    <xf numFmtId="0" fontId="42" fillId="0" borderId="92" xfId="93" applyFont="1" applyFill="1" applyBorder="1" applyAlignment="1">
      <alignment horizontal="center" vertical="top" wrapText="1"/>
      <protection/>
    </xf>
    <xf numFmtId="1" fontId="42" fillId="0" borderId="73" xfId="93" applyNumberFormat="1" applyFont="1" applyFill="1" applyBorder="1" applyAlignment="1">
      <alignment horizontal="center"/>
      <protection/>
    </xf>
    <xf numFmtId="1" fontId="42" fillId="0" borderId="74" xfId="93" applyNumberFormat="1" applyFont="1" applyFill="1" applyBorder="1" applyAlignment="1">
      <alignment horizontal="center"/>
      <protection/>
    </xf>
    <xf numFmtId="164" fontId="42" fillId="0" borderId="73" xfId="93" applyNumberFormat="1" applyFont="1" applyFill="1" applyBorder="1" applyAlignment="1">
      <alignment horizontal="center"/>
      <protection/>
    </xf>
    <xf numFmtId="164" fontId="42" fillId="0" borderId="74" xfId="93" applyNumberFormat="1" applyFont="1" applyFill="1" applyBorder="1" applyAlignment="1">
      <alignment horizontal="center"/>
      <protection/>
    </xf>
    <xf numFmtId="164" fontId="42" fillId="0" borderId="35" xfId="93" applyNumberFormat="1" applyFont="1" applyFill="1" applyBorder="1" applyAlignment="1">
      <alignment horizontal="center"/>
      <protection/>
    </xf>
    <xf numFmtId="164" fontId="42" fillId="0" borderId="73" xfId="99" applyNumberFormat="1" applyFont="1" applyFill="1" applyBorder="1" applyAlignment="1" applyProtection="1">
      <alignment horizontal="center" vertical="center"/>
      <protection locked="0"/>
    </xf>
    <xf numFmtId="164" fontId="42" fillId="0" borderId="74" xfId="99" applyNumberFormat="1" applyFont="1" applyFill="1" applyBorder="1" applyAlignment="1" applyProtection="1">
      <alignment horizontal="center" vertical="center"/>
      <protection locked="0"/>
    </xf>
    <xf numFmtId="164" fontId="42" fillId="0" borderId="33" xfId="93" applyNumberFormat="1" applyFont="1" applyFill="1" applyBorder="1" applyAlignment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8" fillId="0" borderId="0" xfId="0" applyFont="1" applyFill="1" applyAlignment="1" applyProtection="1">
      <alignment/>
      <protection hidden="1"/>
    </xf>
    <xf numFmtId="1" fontId="20" fillId="0" borderId="54" xfId="99" applyNumberFormat="1" applyFont="1" applyFill="1" applyBorder="1" applyAlignment="1" applyProtection="1">
      <alignment horizontal="center" vertical="center"/>
      <protection hidden="1" locked="0"/>
    </xf>
    <xf numFmtId="3" fontId="20" fillId="0" borderId="54" xfId="98" applyNumberFormat="1" applyFont="1" applyFill="1" applyBorder="1" applyAlignment="1" applyProtection="1">
      <alignment horizontal="center" vertical="center"/>
      <protection hidden="1"/>
    </xf>
    <xf numFmtId="164" fontId="20" fillId="0" borderId="54" xfId="0" applyNumberFormat="1" applyFont="1" applyFill="1" applyBorder="1" applyAlignment="1" applyProtection="1">
      <alignment horizontal="center" vertical="center"/>
      <protection hidden="1"/>
    </xf>
    <xf numFmtId="0" fontId="20" fillId="0" borderId="54" xfId="99" applyNumberFormat="1" applyFont="1" applyFill="1" applyBorder="1" applyAlignment="1" applyProtection="1">
      <alignment horizontal="center" vertical="center"/>
      <protection hidden="1" locked="0"/>
    </xf>
    <xf numFmtId="3" fontId="19" fillId="0" borderId="54" xfId="0" applyNumberFormat="1" applyFont="1" applyFill="1" applyBorder="1" applyAlignment="1" applyProtection="1">
      <alignment horizontal="center" vertical="center"/>
      <protection hidden="1"/>
    </xf>
    <xf numFmtId="0" fontId="41" fillId="0" borderId="63" xfId="0" applyFont="1" applyFill="1" applyBorder="1" applyAlignment="1">
      <alignment horizontal="left"/>
    </xf>
    <xf numFmtId="0" fontId="0" fillId="0" borderId="63" xfId="0" applyFill="1" applyBorder="1" applyAlignment="1">
      <alignment/>
    </xf>
    <xf numFmtId="0" fontId="30" fillId="0" borderId="0" xfId="0" applyFont="1" applyFill="1" applyAlignment="1">
      <alignment horizontal="center"/>
    </xf>
    <xf numFmtId="0" fontId="19" fillId="0" borderId="9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9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9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96" xfId="91" applyFont="1" applyFill="1" applyBorder="1" applyAlignment="1" applyProtection="1">
      <alignment horizontal="center" vertical="center" textRotation="90" wrapText="1"/>
      <protection locked="0"/>
    </xf>
    <xf numFmtId="0" fontId="20" fillId="0" borderId="97" xfId="95" applyFont="1" applyFill="1" applyBorder="1" applyAlignment="1" applyProtection="1">
      <alignment horizontal="left" vertical="center" wrapText="1"/>
      <protection locked="0"/>
    </xf>
    <xf numFmtId="3" fontId="31" fillId="0" borderId="98" xfId="0" applyNumberFormat="1" applyFont="1" applyFill="1" applyBorder="1" applyAlignment="1">
      <alignment horizontal="center"/>
    </xf>
    <xf numFmtId="3" fontId="31" fillId="0" borderId="9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8" xfId="0" applyNumberFormat="1" applyFont="1" applyFill="1" applyBorder="1" applyAlignment="1">
      <alignment horizontal="center" vertical="center" wrapText="1"/>
    </xf>
    <xf numFmtId="165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50" xfId="0" applyNumberFormat="1" applyFont="1" applyFill="1" applyBorder="1" applyAlignment="1">
      <alignment horizontal="center"/>
    </xf>
    <xf numFmtId="0" fontId="31" fillId="0" borderId="28" xfId="0" applyFont="1" applyFill="1" applyBorder="1" applyAlignment="1" applyProtection="1">
      <alignment horizontal="center" vertical="center" wrapText="1"/>
      <protection locked="0"/>
    </xf>
    <xf numFmtId="0" fontId="31" fillId="0" borderId="28" xfId="95" applyFont="1" applyFill="1" applyBorder="1" applyAlignment="1" applyProtection="1">
      <alignment horizontal="center" vertical="center" wrapText="1"/>
      <protection locked="0"/>
    </xf>
    <xf numFmtId="0" fontId="31" fillId="0" borderId="30" xfId="0" applyFont="1" applyFill="1" applyBorder="1" applyAlignment="1" applyProtection="1">
      <alignment horizontal="center" vertical="center" wrapText="1"/>
      <protection locked="0"/>
    </xf>
    <xf numFmtId="3" fontId="31" fillId="0" borderId="100" xfId="0" applyNumberFormat="1" applyFont="1" applyFill="1" applyBorder="1" applyAlignment="1">
      <alignment horizontal="center"/>
    </xf>
    <xf numFmtId="0" fontId="31" fillId="0" borderId="101" xfId="0" applyFont="1" applyFill="1" applyBorder="1" applyAlignment="1" applyProtection="1">
      <alignment horizontal="center" vertical="center" wrapText="1"/>
      <protection locked="0"/>
    </xf>
    <xf numFmtId="0" fontId="31" fillId="0" borderId="102" xfId="0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Fill="1" applyBorder="1" applyAlignment="1" applyProtection="1">
      <alignment horizontal="center" vertical="center" wrapText="1"/>
      <protection locked="0"/>
    </xf>
    <xf numFmtId="164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82" xfId="95" applyFont="1" applyFill="1" applyBorder="1" applyAlignment="1" applyProtection="1">
      <alignment horizontal="left" vertical="center" wrapText="1"/>
      <protection locked="0"/>
    </xf>
    <xf numFmtId="3" fontId="31" fillId="0" borderId="103" xfId="0" applyNumberFormat="1" applyFont="1" applyFill="1" applyBorder="1" applyAlignment="1">
      <alignment horizontal="center"/>
    </xf>
    <xf numFmtId="3" fontId="31" fillId="0" borderId="104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68" xfId="0" applyNumberFormat="1" applyFont="1" applyFill="1" applyBorder="1" applyAlignment="1">
      <alignment horizontal="center" vertical="center" wrapText="1"/>
    </xf>
    <xf numFmtId="3" fontId="31" fillId="0" borderId="68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68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54" xfId="0" applyNumberFormat="1" applyFont="1" applyFill="1" applyBorder="1" applyAlignment="1">
      <alignment horizontal="center"/>
    </xf>
    <xf numFmtId="0" fontId="31" fillId="0" borderId="68" xfId="0" applyFont="1" applyFill="1" applyBorder="1" applyAlignment="1" applyProtection="1">
      <alignment horizontal="center" vertical="center" wrapText="1"/>
      <protection locked="0"/>
    </xf>
    <xf numFmtId="164" fontId="31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68" xfId="0" applyFont="1" applyFill="1" applyBorder="1" applyAlignment="1" applyProtection="1">
      <alignment horizontal="center" vertical="center" wrapText="1"/>
      <protection/>
    </xf>
    <xf numFmtId="0" fontId="31" fillId="0" borderId="79" xfId="0" applyFont="1" applyFill="1" applyBorder="1" applyAlignment="1" applyProtection="1">
      <alignment horizontal="center" vertical="center" wrapText="1"/>
      <protection locked="0"/>
    </xf>
    <xf numFmtId="3" fontId="31" fillId="0" borderId="105" xfId="0" applyNumberFormat="1" applyFont="1" applyFill="1" applyBorder="1" applyAlignment="1">
      <alignment horizontal="center"/>
    </xf>
    <xf numFmtId="3" fontId="31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6" xfId="0" applyFont="1" applyFill="1" applyBorder="1" applyAlignment="1" applyProtection="1">
      <alignment horizontal="center" vertical="center" wrapText="1"/>
      <protection locked="0"/>
    </xf>
    <xf numFmtId="1" fontId="31" fillId="0" borderId="107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0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8" xfId="0" applyFont="1" applyFill="1" applyBorder="1" applyAlignment="1" applyProtection="1">
      <alignment horizontal="center" vertical="center" wrapText="1"/>
      <protection locked="0"/>
    </xf>
    <xf numFmtId="1" fontId="31" fillId="0" borderId="104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68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0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79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04" xfId="0" applyNumberFormat="1" applyFont="1" applyFill="1" applyBorder="1" applyAlignment="1">
      <alignment horizontal="center" vertical="center" wrapText="1"/>
    </xf>
    <xf numFmtId="165" fontId="31" fillId="0" borderId="68" xfId="0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68" xfId="0" applyFont="1" applyFill="1" applyBorder="1" applyAlignment="1">
      <alignment horizontal="center" vertical="center" wrapText="1"/>
    </xf>
    <xf numFmtId="164" fontId="31" fillId="0" borderId="79" xfId="94" applyNumberFormat="1" applyFont="1" applyFill="1" applyBorder="1" applyAlignment="1" applyProtection="1">
      <alignment horizontal="center" vertical="center" wrapText="1"/>
      <protection hidden="1"/>
    </xf>
    <xf numFmtId="164" fontId="31" fillId="0" borderId="10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9" xfId="95" applyFont="1" applyFill="1" applyBorder="1" applyAlignment="1" applyProtection="1">
      <alignment horizontal="left" vertical="center" wrapText="1"/>
      <protection locked="0"/>
    </xf>
    <xf numFmtId="1" fontId="31" fillId="0" borderId="110" xfId="0" applyNumberFormat="1" applyFont="1" applyFill="1" applyBorder="1" applyAlignment="1">
      <alignment horizontal="center" vertical="center" wrapText="1"/>
    </xf>
    <xf numFmtId="1" fontId="31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71" xfId="0" applyNumberFormat="1" applyFont="1" applyFill="1" applyBorder="1" applyAlignment="1">
      <alignment horizontal="center" vertical="center" wrapText="1"/>
    </xf>
    <xf numFmtId="164" fontId="31" fillId="0" borderId="71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71" xfId="0" applyNumberFormat="1" applyFont="1" applyFill="1" applyBorder="1" applyAlignment="1">
      <alignment horizontal="center" vertical="center" wrapText="1"/>
    </xf>
    <xf numFmtId="0" fontId="31" fillId="0" borderId="71" xfId="0" applyFont="1" applyFill="1" applyBorder="1" applyAlignment="1" applyProtection="1">
      <alignment horizontal="center" vertical="center" wrapText="1"/>
      <protection locked="0"/>
    </xf>
    <xf numFmtId="164" fontId="31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1" xfId="0" applyFont="1" applyFill="1" applyBorder="1" applyAlignment="1" applyProtection="1">
      <alignment horizontal="center" vertical="center" wrapText="1"/>
      <protection/>
    </xf>
    <xf numFmtId="164" fontId="31" fillId="0" borderId="89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110" xfId="0" applyNumberFormat="1" applyFont="1" applyFill="1" applyBorder="1" applyAlignment="1" applyProtection="1">
      <alignment horizontal="center" vertical="center" wrapText="1"/>
      <protection hidden="1"/>
    </xf>
    <xf numFmtId="3" fontId="31" fillId="0" borderId="71" xfId="0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89" xfId="0" applyFont="1" applyFill="1" applyBorder="1" applyAlignment="1" applyProtection="1">
      <alignment horizontal="center" vertical="center" wrapText="1"/>
      <protection locked="0"/>
    </xf>
    <xf numFmtId="0" fontId="31" fillId="0" borderId="110" xfId="0" applyFont="1" applyFill="1" applyBorder="1" applyAlignment="1" applyProtection="1">
      <alignment horizontal="center" vertical="center" wrapText="1"/>
      <protection locked="0"/>
    </xf>
    <xf numFmtId="164" fontId="31" fillId="0" borderId="111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10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1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3" xfId="95" applyFont="1" applyFill="1" applyBorder="1" applyAlignment="1" applyProtection="1">
      <alignment horizontal="left" vertical="center" wrapText="1"/>
      <protection locked="0"/>
    </xf>
    <xf numFmtId="3" fontId="19" fillId="0" borderId="93" xfId="95" applyNumberFormat="1" applyFont="1" applyFill="1" applyBorder="1" applyAlignment="1" applyProtection="1">
      <alignment horizontal="center" vertical="center" wrapText="1"/>
      <protection/>
    </xf>
    <xf numFmtId="3" fontId="19" fillId="0" borderId="94" xfId="95" applyNumberFormat="1" applyFont="1" applyFill="1" applyBorder="1" applyAlignment="1" applyProtection="1">
      <alignment horizontal="center" vertical="center" wrapText="1"/>
      <protection/>
    </xf>
    <xf numFmtId="164" fontId="19" fillId="0" borderId="94" xfId="0" applyNumberFormat="1" applyFont="1" applyFill="1" applyBorder="1" applyAlignment="1">
      <alignment horizontal="center" vertical="center" wrapText="1"/>
    </xf>
    <xf numFmtId="164" fontId="19" fillId="0" borderId="95" xfId="94" applyNumberFormat="1" applyFont="1" applyFill="1" applyBorder="1" applyAlignment="1" applyProtection="1">
      <alignment horizontal="center" vertical="center" wrapText="1"/>
      <protection hidden="1"/>
    </xf>
    <xf numFmtId="0" fontId="23" fillId="0" borderId="113" xfId="0" applyFont="1" applyFill="1" applyBorder="1" applyAlignment="1" applyProtection="1">
      <alignment horizontal="center" vertical="center" wrapText="1"/>
      <protection/>
    </xf>
    <xf numFmtId="164" fontId="19" fillId="0" borderId="113" xfId="95" applyNumberFormat="1" applyFont="1" applyFill="1" applyBorder="1" applyAlignment="1" applyProtection="1">
      <alignment horizontal="center" vertical="center" wrapText="1"/>
      <protection/>
    </xf>
    <xf numFmtId="164" fontId="19" fillId="0" borderId="11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14" xfId="0" applyNumberFormat="1" applyFont="1" applyFill="1" applyBorder="1" applyAlignment="1" applyProtection="1">
      <alignment horizontal="center" vertical="center" wrapText="1"/>
      <protection/>
    </xf>
    <xf numFmtId="165" fontId="19" fillId="0" borderId="94" xfId="95" applyNumberFormat="1" applyFont="1" applyFill="1" applyBorder="1" applyAlignment="1" applyProtection="1">
      <alignment horizontal="center" vertical="center" wrapText="1"/>
      <protection/>
    </xf>
    <xf numFmtId="1" fontId="19" fillId="0" borderId="114" xfId="0" applyNumberFormat="1" applyFont="1" applyFill="1" applyBorder="1" applyAlignment="1" applyProtection="1">
      <alignment horizontal="center" vertical="center" wrapText="1"/>
      <protection/>
    </xf>
    <xf numFmtId="1" fontId="19" fillId="0" borderId="93" xfId="0" applyNumberFormat="1" applyFont="1" applyFill="1" applyBorder="1" applyAlignment="1" applyProtection="1">
      <alignment horizontal="center" vertical="center" wrapText="1"/>
      <protection/>
    </xf>
    <xf numFmtId="1" fontId="19" fillId="0" borderId="94" xfId="0" applyNumberFormat="1" applyFont="1" applyFill="1" applyBorder="1" applyAlignment="1" applyProtection="1">
      <alignment horizontal="center" vertical="center" wrapText="1"/>
      <protection/>
    </xf>
    <xf numFmtId="164" fontId="19" fillId="0" borderId="94" xfId="0" applyNumberFormat="1" applyFont="1" applyFill="1" applyBorder="1" applyAlignment="1" applyProtection="1">
      <alignment horizontal="center" vertical="center" wrapText="1"/>
      <protection/>
    </xf>
    <xf numFmtId="164" fontId="19" fillId="0" borderId="95" xfId="0" applyNumberFormat="1" applyFont="1" applyFill="1" applyBorder="1" applyAlignment="1" applyProtection="1">
      <alignment horizontal="center" vertical="center" wrapText="1"/>
      <protection/>
    </xf>
    <xf numFmtId="1" fontId="23" fillId="0" borderId="93" xfId="0" applyNumberFormat="1" applyFont="1" applyFill="1" applyBorder="1" applyAlignment="1" applyProtection="1">
      <alignment horizontal="center" vertical="center" wrapText="1"/>
      <protection/>
    </xf>
    <xf numFmtId="0" fontId="23" fillId="0" borderId="94" xfId="0" applyFont="1" applyFill="1" applyBorder="1" applyAlignment="1" applyProtection="1">
      <alignment horizontal="center" vertical="center" wrapText="1"/>
      <protection/>
    </xf>
    <xf numFmtId="165" fontId="19" fillId="0" borderId="9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>
      <alignment/>
    </xf>
    <xf numFmtId="0" fontId="36" fillId="0" borderId="23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115" xfId="0" applyFont="1" applyFill="1" applyBorder="1" applyAlignment="1">
      <alignment horizontal="center" vertical="center"/>
    </xf>
    <xf numFmtId="0" fontId="37" fillId="0" borderId="116" xfId="0" applyFont="1" applyFill="1" applyBorder="1" applyAlignment="1">
      <alignment/>
    </xf>
    <xf numFmtId="0" fontId="37" fillId="0" borderId="117" xfId="0" applyFont="1" applyFill="1" applyBorder="1" applyAlignment="1">
      <alignment horizontal="center"/>
    </xf>
    <xf numFmtId="0" fontId="37" fillId="0" borderId="118" xfId="0" applyFont="1" applyFill="1" applyBorder="1" applyAlignment="1">
      <alignment horizontal="center"/>
    </xf>
    <xf numFmtId="164" fontId="37" fillId="0" borderId="119" xfId="0" applyNumberFormat="1" applyFont="1" applyFill="1" applyBorder="1" applyAlignment="1">
      <alignment horizontal="center"/>
    </xf>
    <xf numFmtId="0" fontId="37" fillId="0" borderId="120" xfId="0" applyFont="1" applyFill="1" applyBorder="1" applyAlignment="1">
      <alignment horizontal="center"/>
    </xf>
    <xf numFmtId="2" fontId="37" fillId="0" borderId="119" xfId="0" applyNumberFormat="1" applyFont="1" applyFill="1" applyBorder="1" applyAlignment="1">
      <alignment horizontal="center"/>
    </xf>
    <xf numFmtId="0" fontId="20" fillId="0" borderId="121" xfId="97" applyFont="1" applyFill="1" applyBorder="1" applyAlignment="1" applyProtection="1">
      <alignment horizontal="left" vertical="center" wrapText="1"/>
      <protection locked="0"/>
    </xf>
    <xf numFmtId="0" fontId="20" fillId="0" borderId="122" xfId="97" applyFont="1" applyFill="1" applyBorder="1" applyAlignment="1" applyProtection="1">
      <alignment horizontal="center" vertical="center" wrapText="1"/>
      <protection locked="0"/>
    </xf>
    <xf numFmtId="0" fontId="20" fillId="0" borderId="81" xfId="97" applyFont="1" applyFill="1" applyBorder="1" applyAlignment="1" applyProtection="1">
      <alignment horizontal="center" vertical="center" wrapText="1"/>
      <protection locked="0"/>
    </xf>
    <xf numFmtId="0" fontId="20" fillId="0" borderId="28" xfId="97" applyFont="1" applyFill="1" applyBorder="1" applyAlignment="1" applyProtection="1">
      <alignment horizontal="center" vertical="center" wrapText="1"/>
      <protection locked="0"/>
    </xf>
    <xf numFmtId="165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center" vertical="center" wrapText="1"/>
      <protection locked="0"/>
    </xf>
    <xf numFmtId="165" fontId="20" fillId="0" borderId="28" xfId="0" applyNumberFormat="1" applyFont="1" applyFill="1" applyBorder="1" applyAlignment="1">
      <alignment horizontal="center" vertical="center" wrapText="1"/>
    </xf>
    <xf numFmtId="1" fontId="20" fillId="0" borderId="29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29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2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123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0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9" xfId="0" applyNumberFormat="1" applyFont="1" applyFill="1" applyBorder="1" applyAlignment="1">
      <alignment horizontal="center" vertical="center" wrapText="1"/>
    </xf>
    <xf numFmtId="3" fontId="31" fillId="0" borderId="29" xfId="0" applyNumberFormat="1" applyFont="1" applyFill="1" applyBorder="1" applyAlignment="1">
      <alignment horizontal="right" vertical="center" wrapText="1"/>
    </xf>
    <xf numFmtId="3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29" xfId="0" applyFont="1" applyFill="1" applyBorder="1" applyAlignment="1">
      <alignment horizontal="right" vertical="center" wrapText="1"/>
    </xf>
    <xf numFmtId="0" fontId="31" fillId="0" borderId="28" xfId="97" applyFont="1" applyFill="1" applyBorder="1" applyAlignment="1" applyProtection="1">
      <alignment horizontal="right" vertical="center" wrapText="1"/>
      <protection locked="0"/>
    </xf>
    <xf numFmtId="0" fontId="31" fillId="0" borderId="30" xfId="97" applyFont="1" applyFill="1" applyBorder="1" applyAlignment="1" applyProtection="1">
      <alignment horizontal="right" vertical="center" wrapText="1"/>
      <protection locked="0"/>
    </xf>
    <xf numFmtId="0" fontId="31" fillId="0" borderId="29" xfId="97" applyFont="1" applyFill="1" applyBorder="1" applyAlignment="1" applyProtection="1">
      <alignment horizontal="right" vertical="center" wrapText="1"/>
      <protection locked="0"/>
    </xf>
    <xf numFmtId="3" fontId="31" fillId="0" borderId="29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0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80" xfId="97" applyFont="1" applyFill="1" applyBorder="1" applyAlignment="1" applyProtection="1">
      <alignment horizontal="right" vertical="center" wrapText="1"/>
      <protection locked="0"/>
    </xf>
    <xf numFmtId="0" fontId="31" fillId="0" borderId="101" xfId="97" applyFont="1" applyFill="1" applyBorder="1" applyAlignment="1" applyProtection="1">
      <alignment horizontal="right" vertical="center" wrapText="1"/>
      <protection locked="0"/>
    </xf>
    <xf numFmtId="0" fontId="31" fillId="0" borderId="124" xfId="97" applyFont="1" applyFill="1" applyBorder="1" applyAlignment="1" applyProtection="1">
      <alignment horizontal="right" vertical="center" wrapText="1"/>
      <protection locked="0"/>
    </xf>
    <xf numFmtId="0" fontId="31" fillId="0" borderId="125" xfId="97" applyFont="1" applyFill="1" applyBorder="1" applyAlignment="1" applyProtection="1">
      <alignment horizontal="right" vertical="center" wrapText="1"/>
      <protection locked="0"/>
    </xf>
    <xf numFmtId="1" fontId="31" fillId="0" borderId="10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2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101" xfId="0" applyFont="1" applyFill="1" applyBorder="1" applyAlignment="1">
      <alignment horizontal="right"/>
    </xf>
    <xf numFmtId="0" fontId="20" fillId="0" borderId="124" xfId="0" applyFont="1" applyFill="1" applyBorder="1" applyAlignment="1">
      <alignment horizontal="center"/>
    </xf>
    <xf numFmtId="0" fontId="20" fillId="0" borderId="126" xfId="0" applyFont="1" applyFill="1" applyBorder="1" applyAlignment="1">
      <alignment horizontal="center"/>
    </xf>
    <xf numFmtId="0" fontId="20" fillId="0" borderId="127" xfId="97" applyFont="1" applyFill="1" applyBorder="1" applyAlignment="1" applyProtection="1">
      <alignment horizontal="center" vertical="center" wrapText="1"/>
      <protection locked="0"/>
    </xf>
    <xf numFmtId="3" fontId="31" fillId="0" borderId="84" xfId="0" applyNumberFormat="1" applyFont="1" applyFill="1" applyBorder="1" applyAlignment="1" applyProtection="1">
      <alignment horizontal="center" vertical="center" wrapText="1"/>
      <protection/>
    </xf>
    <xf numFmtId="3" fontId="31" fillId="0" borderId="68" xfId="0" applyNumberFormat="1" applyFont="1" applyFill="1" applyBorder="1" applyAlignment="1" applyProtection="1">
      <alignment horizontal="center" vertical="center" wrapText="1"/>
      <protection/>
    </xf>
    <xf numFmtId="165" fontId="31" fillId="0" borderId="68" xfId="0" applyNumberFormat="1" applyFont="1" applyFill="1" applyBorder="1" applyAlignment="1" applyProtection="1">
      <alignment horizontal="center" vertical="center" wrapText="1"/>
      <protection/>
    </xf>
    <xf numFmtId="165" fontId="31" fillId="0" borderId="79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106" xfId="97" applyNumberFormat="1" applyFont="1" applyFill="1" applyBorder="1" applyAlignment="1" applyProtection="1">
      <alignment horizontal="center" vertical="center" wrapText="1"/>
      <protection hidden="1"/>
    </xf>
    <xf numFmtId="3" fontId="31" fillId="0" borderId="68" xfId="97" applyNumberFormat="1" applyFont="1" applyFill="1" applyBorder="1" applyAlignment="1" applyProtection="1">
      <alignment horizontal="center" vertical="center" wrapText="1"/>
      <protection hidden="1" locked="0"/>
    </xf>
    <xf numFmtId="165" fontId="31" fillId="0" borderId="68" xfId="0" applyNumberFormat="1" applyFont="1" applyFill="1" applyBorder="1" applyAlignment="1">
      <alignment horizontal="center" vertical="center" wrapText="1"/>
    </xf>
    <xf numFmtId="0" fontId="31" fillId="0" borderId="54" xfId="97" applyFont="1" applyFill="1" applyBorder="1" applyAlignment="1" applyProtection="1">
      <alignment horizontal="center" vertical="center" wrapText="1"/>
      <protection hidden="1" locked="0"/>
    </xf>
    <xf numFmtId="165" fontId="31" fillId="0" borderId="79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53" xfId="0" applyNumberFormat="1" applyFont="1" applyFill="1" applyBorder="1" applyAlignment="1">
      <alignment horizontal="center" vertical="center" wrapText="1"/>
    </xf>
    <xf numFmtId="1" fontId="31" fillId="0" borderId="54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53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68" xfId="94" applyNumberFormat="1" applyFont="1" applyFill="1" applyBorder="1" applyAlignment="1" applyProtection="1">
      <alignment horizontal="center" vertical="center" wrapText="1"/>
      <protection hidden="1"/>
    </xf>
    <xf numFmtId="165" fontId="31" fillId="0" borderId="68" xfId="94" applyNumberFormat="1" applyFont="1" applyFill="1" applyBorder="1" applyAlignment="1" applyProtection="1">
      <alignment horizontal="center" vertical="center" wrapText="1"/>
      <protection hidden="1"/>
    </xf>
    <xf numFmtId="165" fontId="31" fillId="0" borderId="108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56" xfId="0" applyNumberFormat="1" applyFont="1" applyFill="1" applyBorder="1" applyAlignment="1">
      <alignment horizontal="center"/>
    </xf>
    <xf numFmtId="0" fontId="31" fillId="0" borderId="54" xfId="0" applyFont="1" applyFill="1" applyBorder="1" applyAlignment="1">
      <alignment horizontal="center" vertical="center" wrapText="1"/>
    </xf>
    <xf numFmtId="3" fontId="31" fillId="0" borderId="106" xfId="0" applyNumberFormat="1" applyFont="1" applyFill="1" applyBorder="1" applyAlignment="1">
      <alignment horizontal="center" vertical="center" wrapText="1"/>
    </xf>
    <xf numFmtId="3" fontId="31" fillId="0" borderId="68" xfId="97" applyNumberFormat="1" applyFont="1" applyFill="1" applyBorder="1" applyAlignment="1" applyProtection="1">
      <alignment horizontal="center" vertical="center" wrapText="1"/>
      <protection hidden="1"/>
    </xf>
    <xf numFmtId="165" fontId="31" fillId="0" borderId="7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89" xfId="97" applyNumberFormat="1" applyFont="1" applyFill="1" applyBorder="1" applyAlignment="1" applyProtection="1">
      <alignment horizontal="center" vertical="center" wrapText="1"/>
      <protection locked="0"/>
    </xf>
    <xf numFmtId="0" fontId="31" fillId="0" borderId="54" xfId="97" applyNumberFormat="1" applyFont="1" applyFill="1" applyBorder="1" applyAlignment="1" applyProtection="1">
      <alignment horizontal="center" vertical="center" wrapText="1"/>
      <protection hidden="1" locked="0"/>
    </xf>
    <xf numFmtId="165" fontId="31" fillId="0" borderId="68" xfId="94" applyNumberFormat="1" applyFont="1" applyFill="1" applyBorder="1" applyAlignment="1" applyProtection="1">
      <alignment horizontal="center" vertical="center" wrapText="1"/>
      <protection hidden="1" locked="0"/>
    </xf>
    <xf numFmtId="165" fontId="31" fillId="0" borderId="108" xfId="97" applyNumberFormat="1" applyFont="1" applyFill="1" applyBorder="1" applyAlignment="1" applyProtection="1">
      <alignment horizontal="center" vertical="center" wrapText="1"/>
      <protection/>
    </xf>
    <xf numFmtId="165" fontId="31" fillId="0" borderId="68" xfId="97" applyNumberFormat="1" applyFont="1" applyFill="1" applyBorder="1" applyAlignment="1" applyProtection="1">
      <alignment horizontal="center" vertical="center" wrapText="1"/>
      <protection hidden="1"/>
    </xf>
    <xf numFmtId="165" fontId="31" fillId="0" borderId="108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53" xfId="97" applyNumberFormat="1" applyFont="1" applyFill="1" applyBorder="1" applyAlignment="1" applyProtection="1">
      <alignment horizontal="center" vertical="center" wrapText="1"/>
      <protection hidden="1"/>
    </xf>
    <xf numFmtId="0" fontId="20" fillId="0" borderId="68" xfId="0" applyFont="1" applyFill="1" applyBorder="1" applyAlignment="1">
      <alignment horizontal="center"/>
    </xf>
    <xf numFmtId="0" fontId="20" fillId="0" borderId="108" xfId="0" applyFont="1" applyFill="1" applyBorder="1" applyAlignment="1">
      <alignment horizontal="center"/>
    </xf>
    <xf numFmtId="164" fontId="31" fillId="0" borderId="54" xfId="94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54" xfId="94" applyNumberFormat="1" applyFont="1" applyFill="1" applyBorder="1" applyAlignment="1" applyProtection="1">
      <alignment horizontal="center" vertical="center" wrapText="1"/>
      <protection hidden="1" locked="0"/>
    </xf>
    <xf numFmtId="1" fontId="31" fillId="0" borderId="53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54" xfId="0" applyNumberFormat="1" applyFont="1" applyFill="1" applyBorder="1" applyAlignment="1">
      <alignment horizontal="center" vertical="center" wrapText="1"/>
    </xf>
    <xf numFmtId="3" fontId="20" fillId="0" borderId="84" xfId="0" applyNumberFormat="1" applyFont="1" applyFill="1" applyBorder="1" applyAlignment="1" applyProtection="1">
      <alignment horizontal="center" vertical="center" wrapText="1"/>
      <protection/>
    </xf>
    <xf numFmtId="3" fontId="20" fillId="0" borderId="68" xfId="0" applyNumberFormat="1" applyFont="1" applyFill="1" applyBorder="1" applyAlignment="1" applyProtection="1">
      <alignment horizontal="center" vertical="center" wrapText="1"/>
      <protection/>
    </xf>
    <xf numFmtId="165" fontId="20" fillId="0" borderId="68" xfId="0" applyNumberFormat="1" applyFont="1" applyFill="1" applyBorder="1" applyAlignment="1" applyProtection="1">
      <alignment horizontal="center" vertical="center" wrapText="1"/>
      <protection/>
    </xf>
    <xf numFmtId="165" fontId="20" fillId="0" borderId="79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06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68" xfId="97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68" xfId="0" applyNumberFormat="1" applyFont="1" applyFill="1" applyBorder="1" applyAlignment="1">
      <alignment horizontal="center" vertical="center" wrapText="1"/>
    </xf>
    <xf numFmtId="0" fontId="20" fillId="0" borderId="54" xfId="97" applyFont="1" applyFill="1" applyBorder="1" applyAlignment="1" applyProtection="1">
      <alignment horizontal="center" vertical="center" wrapText="1"/>
      <protection hidden="1" locked="0"/>
    </xf>
    <xf numFmtId="165" fontId="20" fillId="0" borderId="79" xfId="97" applyNumberFormat="1" applyFont="1" applyFill="1" applyBorder="1" applyAlignment="1" applyProtection="1">
      <alignment horizontal="center" vertical="center" wrapText="1"/>
      <protection hidden="1"/>
    </xf>
    <xf numFmtId="1" fontId="20" fillId="0" borderId="53" xfId="0" applyNumberFormat="1" applyFont="1" applyFill="1" applyBorder="1" applyAlignment="1">
      <alignment horizontal="center" vertical="center" wrapText="1"/>
    </xf>
    <xf numFmtId="1" fontId="20" fillId="0" borderId="54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128" xfId="97" applyFont="1" applyFill="1" applyBorder="1" applyAlignment="1" applyProtection="1">
      <alignment horizontal="left" vertical="center" wrapText="1"/>
      <protection locked="0"/>
    </xf>
    <xf numFmtId="0" fontId="20" fillId="0" borderId="129" xfId="97" applyFont="1" applyFill="1" applyBorder="1" applyAlignment="1" applyProtection="1">
      <alignment horizontal="center" vertical="center" wrapText="1"/>
      <protection locked="0"/>
    </xf>
    <xf numFmtId="165" fontId="20" fillId="0" borderId="71" xfId="0" applyNumberFormat="1" applyFont="1" applyFill="1" applyBorder="1" applyAlignment="1" applyProtection="1">
      <alignment horizontal="center" vertical="center" wrapText="1"/>
      <protection/>
    </xf>
    <xf numFmtId="165" fontId="20" fillId="0" borderId="89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10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71" xfId="97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71" xfId="0" applyNumberFormat="1" applyFont="1" applyFill="1" applyBorder="1" applyAlignment="1">
      <alignment horizontal="center" vertical="center" wrapText="1"/>
    </xf>
    <xf numFmtId="0" fontId="20" fillId="0" borderId="59" xfId="97" applyFont="1" applyFill="1" applyBorder="1" applyAlignment="1" applyProtection="1">
      <alignment horizontal="center" vertical="center" wrapText="1"/>
      <protection hidden="1" locked="0"/>
    </xf>
    <xf numFmtId="165" fontId="20" fillId="0" borderId="89" xfId="97" applyNumberFormat="1" applyFont="1" applyFill="1" applyBorder="1" applyAlignment="1" applyProtection="1">
      <alignment horizontal="center" vertical="center" wrapText="1"/>
      <protection hidden="1"/>
    </xf>
    <xf numFmtId="1" fontId="20" fillId="0" borderId="58" xfId="0" applyNumberFormat="1" applyFont="1" applyFill="1" applyBorder="1" applyAlignment="1">
      <alignment horizontal="center" vertical="center" wrapText="1"/>
    </xf>
    <xf numFmtId="1" fontId="20" fillId="0" borderId="59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58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71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130" xfId="0" applyNumberFormat="1" applyFont="1" applyFill="1" applyBorder="1" applyAlignment="1">
      <alignment horizontal="center"/>
    </xf>
    <xf numFmtId="0" fontId="31" fillId="0" borderId="59" xfId="0" applyFont="1" applyFill="1" applyBorder="1" applyAlignment="1">
      <alignment horizontal="center" vertical="center" wrapText="1"/>
    </xf>
    <xf numFmtId="165" fontId="31" fillId="0" borderId="71" xfId="0" applyNumberFormat="1" applyFont="1" applyFill="1" applyBorder="1" applyAlignment="1">
      <alignment horizontal="center" vertical="center" wrapText="1"/>
    </xf>
    <xf numFmtId="0" fontId="31" fillId="0" borderId="59" xfId="97" applyFont="1" applyFill="1" applyBorder="1" applyAlignment="1" applyProtection="1">
      <alignment horizontal="center" vertical="center" wrapText="1"/>
      <protection hidden="1" locked="0"/>
    </xf>
    <xf numFmtId="165" fontId="31" fillId="0" borderId="89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110" xfId="0" applyNumberFormat="1" applyFont="1" applyFill="1" applyBorder="1" applyAlignment="1">
      <alignment horizontal="center" vertical="center" wrapText="1"/>
    </xf>
    <xf numFmtId="3" fontId="31" fillId="0" borderId="71" xfId="97" applyNumberFormat="1" applyFont="1" applyFill="1" applyBorder="1" applyAlignment="1" applyProtection="1">
      <alignment horizontal="center" vertical="center" wrapText="1"/>
      <protection hidden="1"/>
    </xf>
    <xf numFmtId="0" fontId="31" fillId="0" borderId="59" xfId="97" applyNumberFormat="1" applyFont="1" applyFill="1" applyBorder="1" applyAlignment="1" applyProtection="1">
      <alignment horizontal="center" vertical="center" wrapText="1"/>
      <protection hidden="1" locked="0"/>
    </xf>
    <xf numFmtId="3" fontId="31" fillId="0" borderId="71" xfId="97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71" xfId="0" applyFont="1" applyFill="1" applyBorder="1" applyAlignment="1">
      <alignment horizontal="center"/>
    </xf>
    <xf numFmtId="0" fontId="20" fillId="0" borderId="112" xfId="0" applyFont="1" applyFill="1" applyBorder="1" applyAlignment="1">
      <alignment horizontal="center"/>
    </xf>
    <xf numFmtId="0" fontId="22" fillId="0" borderId="23" xfId="97" applyNumberFormat="1" applyFont="1" applyFill="1" applyBorder="1" applyAlignment="1" applyProtection="1">
      <alignment horizontal="center" vertical="center" wrapText="1"/>
      <protection/>
    </xf>
    <xf numFmtId="1" fontId="22" fillId="0" borderId="27" xfId="97" applyNumberFormat="1" applyFont="1" applyFill="1" applyBorder="1" applyAlignment="1" applyProtection="1">
      <alignment horizontal="center" vertical="center" wrapText="1"/>
      <protection/>
    </xf>
    <xf numFmtId="1" fontId="22" fillId="0" borderId="24" xfId="97" applyNumberFormat="1" applyFont="1" applyFill="1" applyBorder="1" applyAlignment="1" applyProtection="1">
      <alignment horizontal="center" vertical="center" wrapText="1"/>
      <protection/>
    </xf>
    <xf numFmtId="164" fontId="22" fillId="0" borderId="26" xfId="97" applyNumberFormat="1" applyFont="1" applyFill="1" applyBorder="1" applyAlignment="1" applyProtection="1">
      <alignment horizontal="center" vertical="center" wrapText="1"/>
      <protection/>
    </xf>
    <xf numFmtId="1" fontId="22" fillId="0" borderId="18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center" vertical="center" wrapText="1"/>
      <protection/>
    </xf>
    <xf numFmtId="1" fontId="19" fillId="0" borderId="34" xfId="97" applyNumberFormat="1" applyFont="1" applyFill="1" applyBorder="1" applyAlignment="1" applyProtection="1">
      <alignment horizontal="center" vertical="center" wrapText="1"/>
      <protection/>
    </xf>
    <xf numFmtId="164" fontId="19" fillId="0" borderId="94" xfId="94" applyNumberFormat="1" applyFont="1" applyFill="1" applyBorder="1" applyAlignment="1" applyProtection="1">
      <alignment horizontal="center" vertical="center" wrapText="1"/>
      <protection hidden="1"/>
    </xf>
    <xf numFmtId="164" fontId="19" fillId="0" borderId="95" xfId="94" applyNumberFormat="1" applyFont="1" applyFill="1" applyBorder="1" applyAlignment="1" applyProtection="1">
      <alignment horizontal="center" vertical="center" wrapText="1"/>
      <protection hidden="1"/>
    </xf>
    <xf numFmtId="1" fontId="19" fillId="0" borderId="94" xfId="97" applyNumberFormat="1" applyFont="1" applyFill="1" applyBorder="1" applyAlignment="1" applyProtection="1">
      <alignment horizontal="center" vertical="center" wrapText="1"/>
      <protection/>
    </xf>
    <xf numFmtId="165" fontId="19" fillId="0" borderId="35" xfId="97" applyNumberFormat="1" applyFont="1" applyFill="1" applyBorder="1" applyAlignment="1" applyProtection="1">
      <alignment horizontal="center" vertical="center" wrapText="1"/>
      <protection hidden="1"/>
    </xf>
    <xf numFmtId="1" fontId="19" fillId="0" borderId="24" xfId="97" applyNumberFormat="1" applyFont="1" applyFill="1" applyBorder="1" applyAlignment="1" applyProtection="1">
      <alignment horizontal="center" vertical="center" wrapText="1"/>
      <protection hidden="1"/>
    </xf>
    <xf numFmtId="164" fontId="19" fillId="0" borderId="24" xfId="97" applyNumberFormat="1" applyFont="1" applyFill="1" applyBorder="1" applyAlignment="1" applyProtection="1">
      <alignment horizontal="center" vertical="center" wrapText="1"/>
      <protection hidden="1"/>
    </xf>
    <xf numFmtId="0" fontId="19" fillId="0" borderId="131" xfId="97" applyFont="1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>
      <alignment/>
    </xf>
    <xf numFmtId="1" fontId="22" fillId="0" borderId="19" xfId="97" applyNumberFormat="1" applyFont="1" applyFill="1" applyBorder="1" applyAlignment="1" applyProtection="1">
      <alignment horizontal="center" vertical="center" wrapText="1"/>
      <protection/>
    </xf>
    <xf numFmtId="1" fontId="22" fillId="0" borderId="132" xfId="97" applyNumberFormat="1" applyFont="1" applyFill="1" applyBorder="1" applyAlignment="1" applyProtection="1">
      <alignment horizontal="center" vertical="center" wrapText="1"/>
      <protection/>
    </xf>
    <xf numFmtId="1" fontId="22" fillId="0" borderId="18" xfId="97" applyNumberFormat="1" applyFont="1" applyFill="1" applyBorder="1" applyAlignment="1" applyProtection="1">
      <alignment horizontal="center" vertical="center" wrapText="1"/>
      <protection/>
    </xf>
    <xf numFmtId="1" fontId="22" fillId="0" borderId="20" xfId="97" applyNumberFormat="1" applyFont="1" applyFill="1" applyBorder="1" applyAlignment="1" applyProtection="1">
      <alignment horizontal="center" vertical="center" wrapText="1"/>
      <protection/>
    </xf>
    <xf numFmtId="3" fontId="22" fillId="0" borderId="29" xfId="97" applyNumberFormat="1" applyFont="1" applyFill="1" applyBorder="1" applyAlignment="1" applyProtection="1">
      <alignment horizontal="center" vertical="center" wrapText="1"/>
      <protection/>
    </xf>
    <xf numFmtId="3" fontId="22" fillId="0" borderId="28" xfId="97" applyNumberFormat="1" applyFont="1" applyFill="1" applyBorder="1" applyAlignment="1" applyProtection="1">
      <alignment horizontal="center" vertical="center" wrapText="1"/>
      <protection/>
    </xf>
    <xf numFmtId="165" fontId="22" fillId="0" borderId="28" xfId="97" applyNumberFormat="1" applyFont="1" applyFill="1" applyBorder="1" applyAlignment="1" applyProtection="1">
      <alignment horizontal="center" vertical="center" wrapText="1"/>
      <protection/>
    </xf>
    <xf numFmtId="165" fontId="22" fillId="0" borderId="30" xfId="97" applyNumberFormat="1" applyFont="1" applyFill="1" applyBorder="1" applyAlignment="1" applyProtection="1">
      <alignment horizontal="center" vertical="center" wrapText="1"/>
      <protection/>
    </xf>
    <xf numFmtId="0" fontId="31" fillId="0" borderId="106" xfId="0" applyFont="1" applyFill="1" applyBorder="1" applyAlignment="1">
      <alignment horizontal="center" vertical="center" wrapText="1"/>
    </xf>
    <xf numFmtId="0" fontId="31" fillId="0" borderId="68" xfId="97" applyFont="1" applyFill="1" applyBorder="1" applyAlignment="1" applyProtection="1">
      <alignment horizontal="center" vertical="center" wrapText="1"/>
      <protection hidden="1"/>
    </xf>
    <xf numFmtId="0" fontId="31" fillId="0" borderId="79" xfId="97" applyFont="1" applyFill="1" applyBorder="1" applyAlignment="1" applyProtection="1">
      <alignment horizontal="center" vertical="center" wrapText="1"/>
      <protection hidden="1"/>
    </xf>
    <xf numFmtId="0" fontId="31" fillId="0" borderId="106" xfId="0" applyFont="1" applyFill="1" applyBorder="1" applyAlignment="1" applyProtection="1">
      <alignment horizontal="center" vertical="center" wrapText="1"/>
      <protection/>
    </xf>
    <xf numFmtId="3" fontId="31" fillId="0" borderId="68" xfId="0" applyNumberFormat="1" applyFont="1" applyFill="1" applyBorder="1" applyAlignment="1">
      <alignment horizontal="center" vertical="center" wrapText="1"/>
    </xf>
    <xf numFmtId="0" fontId="31" fillId="0" borderId="78" xfId="0" applyFont="1" applyFill="1" applyBorder="1" applyAlignment="1" applyProtection="1">
      <alignment horizontal="center" vertical="center" wrapText="1"/>
      <protection/>
    </xf>
    <xf numFmtId="1" fontId="31" fillId="0" borderId="68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106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108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68" xfId="94" applyNumberFormat="1" applyFont="1" applyFill="1" applyBorder="1" applyAlignment="1" applyProtection="1">
      <alignment horizontal="center" vertical="center" wrapText="1"/>
      <protection hidden="1"/>
    </xf>
    <xf numFmtId="164" fontId="31" fillId="0" borderId="79" xfId="94" applyNumberFormat="1" applyFont="1" applyFill="1" applyBorder="1" applyAlignment="1" applyProtection="1">
      <alignment horizontal="center" vertical="center" wrapText="1"/>
      <protection hidden="1"/>
    </xf>
    <xf numFmtId="164" fontId="31" fillId="0" borderId="68" xfId="94" applyNumberFormat="1" applyFont="1" applyFill="1" applyBorder="1" applyAlignment="1" applyProtection="1">
      <alignment horizontal="center" vertical="center" wrapText="1"/>
      <protection hidden="1"/>
    </xf>
    <xf numFmtId="1" fontId="31" fillId="0" borderId="106" xfId="94" applyNumberFormat="1" applyFont="1" applyFill="1" applyBorder="1" applyAlignment="1" applyProtection="1">
      <alignment horizontal="center" vertical="center" wrapText="1"/>
      <protection hidden="1"/>
    </xf>
    <xf numFmtId="1" fontId="31" fillId="0" borderId="108" xfId="94" applyNumberFormat="1" applyFont="1" applyFill="1" applyBorder="1" applyAlignment="1" applyProtection="1">
      <alignment horizontal="center" vertical="center" wrapText="1"/>
      <protection hidden="1"/>
    </xf>
    <xf numFmtId="0" fontId="31" fillId="0" borderId="110" xfId="0" applyFont="1" applyFill="1" applyBorder="1" applyAlignment="1">
      <alignment horizontal="center" vertical="center" wrapText="1"/>
    </xf>
    <xf numFmtId="0" fontId="31" fillId="0" borderId="71" xfId="97" applyFont="1" applyFill="1" applyBorder="1" applyAlignment="1" applyProtection="1">
      <alignment horizontal="center" vertical="center" wrapText="1"/>
      <protection hidden="1"/>
    </xf>
    <xf numFmtId="164" fontId="31" fillId="0" borderId="71" xfId="94" applyNumberFormat="1" applyFont="1" applyFill="1" applyBorder="1" applyAlignment="1" applyProtection="1">
      <alignment horizontal="center" vertical="center" wrapText="1"/>
      <protection hidden="1"/>
    </xf>
    <xf numFmtId="164" fontId="31" fillId="0" borderId="89" xfId="94" applyNumberFormat="1" applyFont="1" applyFill="1" applyBorder="1" applyAlignment="1" applyProtection="1">
      <alignment horizontal="center" vertical="center" wrapText="1"/>
      <protection hidden="1"/>
    </xf>
    <xf numFmtId="0" fontId="31" fillId="0" borderId="110" xfId="0" applyFont="1" applyFill="1" applyBorder="1" applyAlignment="1" applyProtection="1">
      <alignment horizontal="center" vertical="center" wrapText="1"/>
      <protection/>
    </xf>
    <xf numFmtId="0" fontId="31" fillId="0" borderId="89" xfId="97" applyFont="1" applyFill="1" applyBorder="1" applyAlignment="1" applyProtection="1">
      <alignment horizontal="center" vertical="center" wrapText="1"/>
      <protection hidden="1"/>
    </xf>
    <xf numFmtId="3" fontId="31" fillId="0" borderId="71" xfId="0" applyNumberFormat="1" applyFont="1" applyFill="1" applyBorder="1" applyAlignment="1">
      <alignment horizontal="center" vertical="center" wrapText="1"/>
    </xf>
    <xf numFmtId="165" fontId="31" fillId="0" borderId="89" xfId="97" applyNumberFormat="1" applyFont="1" applyFill="1" applyBorder="1" applyAlignment="1" applyProtection="1">
      <alignment horizontal="center" vertical="center" wrapText="1"/>
      <protection hidden="1"/>
    </xf>
    <xf numFmtId="0" fontId="31" fillId="0" borderId="90" xfId="0" applyFont="1" applyFill="1" applyBorder="1" applyAlignment="1" applyProtection="1">
      <alignment horizontal="center" vertical="center" wrapText="1"/>
      <protection/>
    </xf>
    <xf numFmtId="1" fontId="31" fillId="0" borderId="71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110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112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54" xfId="0" applyNumberFormat="1" applyFont="1" applyFill="1" applyBorder="1" applyAlignment="1">
      <alignment horizontal="center"/>
    </xf>
    <xf numFmtId="0" fontId="19" fillId="0" borderId="133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79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79" xfId="94" applyNumberFormat="1" applyFont="1" applyFill="1" applyBorder="1" applyAlignment="1" applyProtection="1">
      <alignment horizontal="center" vertical="center" wrapText="1"/>
      <protection hidden="1"/>
    </xf>
    <xf numFmtId="165" fontId="31" fillId="0" borderId="89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133" xfId="0" applyNumberFormat="1" applyFont="1" applyFill="1" applyBorder="1" applyAlignment="1" applyProtection="1">
      <alignment horizontal="center" vertical="center" wrapText="1"/>
      <protection/>
    </xf>
    <xf numFmtId="3" fontId="31" fillId="0" borderId="134" xfId="0" applyNumberFormat="1" applyFont="1" applyFill="1" applyBorder="1" applyAlignment="1">
      <alignment horizontal="center"/>
    </xf>
    <xf numFmtId="0" fontId="19" fillId="0" borderId="135" xfId="91" applyFont="1" applyFill="1" applyBorder="1" applyAlignment="1" applyProtection="1">
      <alignment horizontal="center" vertical="center" textRotation="90" wrapText="1"/>
      <protection locked="0"/>
    </xf>
    <xf numFmtId="0" fontId="31" fillId="0" borderId="81" xfId="0" applyFont="1" applyFill="1" applyBorder="1" applyAlignment="1" applyProtection="1">
      <alignment horizontal="center" vertical="center" wrapText="1"/>
      <protection locked="0"/>
    </xf>
    <xf numFmtId="0" fontId="31" fillId="0" borderId="84" xfId="0" applyFont="1" applyFill="1" applyBorder="1" applyAlignment="1" applyProtection="1">
      <alignment horizontal="center" vertical="center" wrapText="1"/>
      <protection locked="0"/>
    </xf>
    <xf numFmtId="0" fontId="31" fillId="0" borderId="91" xfId="0" applyFont="1" applyFill="1" applyBorder="1" applyAlignment="1" applyProtection="1">
      <alignment horizontal="center" vertical="center" wrapText="1"/>
      <protection locked="0"/>
    </xf>
    <xf numFmtId="0" fontId="23" fillId="0" borderId="136" xfId="0" applyFont="1" applyFill="1" applyBorder="1" applyAlignment="1" applyProtection="1">
      <alignment horizontal="center" vertical="center" wrapText="1"/>
      <protection/>
    </xf>
    <xf numFmtId="0" fontId="31" fillId="0" borderId="112" xfId="0" applyFont="1" applyFill="1" applyBorder="1" applyAlignment="1" applyProtection="1">
      <alignment horizontal="center" vertical="center" wrapText="1"/>
      <protection locked="0"/>
    </xf>
    <xf numFmtId="164" fontId="31" fillId="0" borderId="10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79" xfId="97" applyNumberFormat="1" applyFont="1" applyFill="1" applyBorder="1" applyAlignment="1" applyProtection="1">
      <alignment horizontal="center" vertical="center" wrapText="1"/>
      <protection hidden="1"/>
    </xf>
    <xf numFmtId="164" fontId="19" fillId="0" borderId="95" xfId="97" applyNumberFormat="1" applyFont="1" applyFill="1" applyBorder="1" applyAlignment="1" applyProtection="1">
      <alignment horizontal="center" vertical="center" wrapText="1"/>
      <protection hidden="1"/>
    </xf>
    <xf numFmtId="1" fontId="22" fillId="0" borderId="73" xfId="97" applyNumberFormat="1" applyFont="1" applyFill="1" applyBorder="1" applyAlignment="1" applyProtection="1">
      <alignment horizontal="center" vertical="center" wrapText="1"/>
      <protection/>
    </xf>
    <xf numFmtId="1" fontId="22" fillId="0" borderId="34" xfId="97" applyNumberFormat="1" applyFont="1" applyFill="1" applyBorder="1" applyAlignment="1" applyProtection="1">
      <alignment horizontal="center" vertical="center" wrapText="1"/>
      <protection/>
    </xf>
    <xf numFmtId="1" fontId="22" fillId="0" borderId="36" xfId="97" applyNumberFormat="1" applyFont="1" applyFill="1" applyBorder="1" applyAlignment="1" applyProtection="1">
      <alignment horizontal="center" vertical="center" wrapText="1"/>
      <protection/>
    </xf>
    <xf numFmtId="164" fontId="31" fillId="0" borderId="68" xfId="97" applyNumberFormat="1" applyFont="1" applyFill="1" applyBorder="1" applyAlignment="1" applyProtection="1">
      <alignment horizontal="center" vertical="center" wrapText="1"/>
      <protection hidden="1"/>
    </xf>
    <xf numFmtId="0" fontId="20" fillId="0" borderId="114" xfId="0" applyFont="1" applyFill="1" applyBorder="1" applyAlignment="1">
      <alignment horizontal="left" vertical="center" wrapText="1"/>
    </xf>
    <xf numFmtId="1" fontId="22" fillId="0" borderId="93" xfId="0" applyNumberFormat="1" applyFont="1" applyFill="1" applyBorder="1" applyAlignment="1">
      <alignment horizontal="center" vertical="center" wrapText="1"/>
    </xf>
    <xf numFmtId="1" fontId="22" fillId="0" borderId="94" xfId="0" applyNumberFormat="1" applyFont="1" applyFill="1" applyBorder="1" applyAlignment="1">
      <alignment horizontal="center" vertical="center" wrapText="1"/>
    </xf>
    <xf numFmtId="164" fontId="22" fillId="0" borderId="94" xfId="0" applyNumberFormat="1" applyFont="1" applyFill="1" applyBorder="1" applyAlignment="1">
      <alignment horizontal="center" vertical="center" wrapText="1"/>
    </xf>
    <xf numFmtId="0" fontId="22" fillId="0" borderId="94" xfId="0" applyFont="1" applyFill="1" applyBorder="1" applyAlignment="1">
      <alignment horizontal="center" vertical="center" wrapText="1"/>
    </xf>
    <xf numFmtId="0" fontId="22" fillId="0" borderId="133" xfId="0" applyFont="1" applyFill="1" applyBorder="1" applyAlignment="1">
      <alignment horizontal="center" vertical="center" wrapText="1"/>
    </xf>
    <xf numFmtId="0" fontId="22" fillId="0" borderId="93" xfId="0" applyFont="1" applyFill="1" applyBorder="1" applyAlignment="1">
      <alignment horizontal="center" vertical="center" wrapText="1"/>
    </xf>
    <xf numFmtId="0" fontId="22" fillId="0" borderId="95" xfId="0" applyFont="1" applyFill="1" applyBorder="1" applyAlignment="1">
      <alignment horizontal="center" vertical="center" wrapText="1"/>
    </xf>
    <xf numFmtId="0" fontId="22" fillId="0" borderId="137" xfId="0" applyFont="1" applyFill="1" applyBorder="1" applyAlignment="1">
      <alignment horizontal="center" vertical="center" wrapText="1"/>
    </xf>
    <xf numFmtId="0" fontId="22" fillId="0" borderId="94" xfId="0" applyFont="1" applyFill="1" applyBorder="1" applyAlignment="1" applyProtection="1">
      <alignment horizontal="center" vertical="center" wrapText="1"/>
      <protection locked="0"/>
    </xf>
    <xf numFmtId="164" fontId="22" fillId="0" borderId="138" xfId="0" applyNumberFormat="1" applyFont="1" applyFill="1" applyBorder="1" applyAlignment="1">
      <alignment horizontal="center" vertical="center" wrapText="1"/>
    </xf>
    <xf numFmtId="164" fontId="22" fillId="0" borderId="95" xfId="0" applyNumberFormat="1" applyFont="1" applyFill="1" applyBorder="1" applyAlignment="1">
      <alignment horizontal="center" vertical="center" wrapText="1"/>
    </xf>
    <xf numFmtId="0" fontId="0" fillId="0" borderId="55" xfId="0" applyFill="1" applyBorder="1" applyAlignment="1">
      <alignment/>
    </xf>
    <xf numFmtId="3" fontId="22" fillId="0" borderId="139" xfId="91" applyNumberFormat="1" applyFont="1" applyFill="1" applyBorder="1" applyAlignment="1" applyProtection="1">
      <alignment horizontal="center" vertical="center"/>
      <protection/>
    </xf>
    <xf numFmtId="0" fontId="22" fillId="0" borderId="139" xfId="0" applyFont="1" applyFill="1" applyBorder="1" applyAlignment="1" applyProtection="1">
      <alignment horizontal="center" vertical="center"/>
      <protection hidden="1"/>
    </xf>
    <xf numFmtId="164" fontId="22" fillId="0" borderId="139" xfId="0" applyNumberFormat="1" applyFont="1" applyFill="1" applyBorder="1" applyAlignment="1" applyProtection="1">
      <alignment horizontal="center" vertical="center"/>
      <protection hidden="1"/>
    </xf>
    <xf numFmtId="164" fontId="22" fillId="0" borderId="139" xfId="0" applyNumberFormat="1" applyFont="1" applyFill="1" applyBorder="1" applyAlignment="1" applyProtection="1">
      <alignment horizontal="center" vertical="center"/>
      <protection hidden="1"/>
    </xf>
    <xf numFmtId="0" fontId="31" fillId="0" borderId="52" xfId="98" applyFont="1" applyFill="1" applyBorder="1" applyAlignment="1" applyProtection="1">
      <alignment vertical="top" wrapText="1"/>
      <protection hidden="1"/>
    </xf>
    <xf numFmtId="0" fontId="19" fillId="0" borderId="52" xfId="0" applyFont="1" applyFill="1" applyBorder="1" applyAlignment="1" applyProtection="1">
      <alignment vertical="center"/>
      <protection hidden="1"/>
    </xf>
    <xf numFmtId="0" fontId="20" fillId="0" borderId="140" xfId="91" applyFont="1" applyFill="1" applyBorder="1" applyProtection="1">
      <alignment/>
      <protection locked="0"/>
    </xf>
    <xf numFmtId="3" fontId="19" fillId="0" borderId="56" xfId="0" applyNumberFormat="1" applyFont="1" applyFill="1" applyBorder="1" applyAlignment="1" applyProtection="1">
      <alignment horizontal="center" vertical="center"/>
      <protection hidden="1"/>
    </xf>
    <xf numFmtId="3" fontId="31" fillId="0" borderId="53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55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53" xfId="98" applyNumberFormat="1" applyFont="1" applyFill="1" applyBorder="1" applyAlignment="1" applyProtection="1">
      <alignment horizontal="center" vertical="center" wrapText="1"/>
      <protection hidden="1"/>
    </xf>
    <xf numFmtId="2" fontId="23" fillId="0" borderId="55" xfId="98" applyNumberFormat="1" applyFont="1" applyFill="1" applyBorder="1" applyAlignment="1" applyProtection="1">
      <alignment horizontal="center" vertical="center" wrapText="1"/>
      <protection hidden="1"/>
    </xf>
    <xf numFmtId="3" fontId="22" fillId="0" borderId="141" xfId="91" applyNumberFormat="1" applyFont="1" applyFill="1" applyBorder="1" applyAlignment="1" applyProtection="1">
      <alignment horizontal="center" vertical="center"/>
      <protection/>
    </xf>
    <xf numFmtId="164" fontId="40" fillId="0" borderId="142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56" xfId="0" applyNumberFormat="1" applyFont="1" applyFill="1" applyBorder="1" applyAlignment="1">
      <alignment horizontal="center" vertical="center" wrapText="1"/>
    </xf>
    <xf numFmtId="3" fontId="19" fillId="0" borderId="56" xfId="0" applyNumberFormat="1" applyFont="1" applyFill="1" applyBorder="1" applyAlignment="1" applyProtection="1">
      <alignment horizontal="center" vertical="center"/>
      <protection hidden="1"/>
    </xf>
    <xf numFmtId="3" fontId="20" fillId="0" borderId="53" xfId="0" applyNumberFormat="1" applyFont="1" applyFill="1" applyBorder="1" applyAlignment="1">
      <alignment horizontal="center" vertical="center" wrapText="1"/>
    </xf>
    <xf numFmtId="165" fontId="20" fillId="0" borderId="55" xfId="98" applyNumberFormat="1" applyFont="1" applyFill="1" applyBorder="1" applyAlignment="1" applyProtection="1">
      <alignment horizontal="center" vertical="center"/>
      <protection hidden="1"/>
    </xf>
    <xf numFmtId="3" fontId="19" fillId="0" borderId="53" xfId="0" applyNumberFormat="1" applyFont="1" applyFill="1" applyBorder="1" applyAlignment="1" applyProtection="1">
      <alignment horizontal="center" vertical="center"/>
      <protection hidden="1"/>
    </xf>
    <xf numFmtId="4" fontId="19" fillId="0" borderId="55" xfId="98" applyNumberFormat="1" applyFont="1" applyFill="1" applyBorder="1" applyAlignment="1" applyProtection="1">
      <alignment horizontal="center" vertical="center"/>
      <protection hidden="1"/>
    </xf>
    <xf numFmtId="0" fontId="22" fillId="0" borderId="141" xfId="0" applyFont="1" applyFill="1" applyBorder="1" applyAlignment="1" applyProtection="1">
      <alignment horizontal="center" vertical="center"/>
      <protection hidden="1"/>
    </xf>
    <xf numFmtId="165" fontId="22" fillId="0" borderId="142" xfId="98" applyNumberFormat="1" applyFont="1" applyFill="1" applyBorder="1" applyAlignment="1" applyProtection="1">
      <alignment horizontal="center" vertical="center"/>
      <protection hidden="1"/>
    </xf>
    <xf numFmtId="3" fontId="20" fillId="0" borderId="56" xfId="0" applyNumberFormat="1" applyFont="1" applyFill="1" applyBorder="1" applyAlignment="1">
      <alignment horizontal="center" vertical="center"/>
    </xf>
    <xf numFmtId="3" fontId="39" fillId="0" borderId="56" xfId="0" applyNumberFormat="1" applyFont="1" applyFill="1" applyBorder="1" applyAlignment="1">
      <alignment horizontal="center" vertical="center"/>
    </xf>
    <xf numFmtId="164" fontId="22" fillId="0" borderId="130" xfId="0" applyNumberFormat="1" applyFont="1" applyFill="1" applyBorder="1" applyAlignment="1" applyProtection="1">
      <alignment horizontal="center" vertical="center"/>
      <protection hidden="1"/>
    </xf>
    <xf numFmtId="3" fontId="20" fillId="0" borderId="53" xfId="0" applyNumberFormat="1" applyFont="1" applyFill="1" applyBorder="1" applyAlignment="1">
      <alignment horizontal="center" vertical="center" wrapText="1"/>
    </xf>
    <xf numFmtId="164" fontId="20" fillId="0" borderId="55" xfId="0" applyNumberFormat="1" applyFont="1" applyFill="1" applyBorder="1" applyAlignment="1" applyProtection="1">
      <alignment horizontal="center" vertical="center"/>
      <protection hidden="1"/>
    </xf>
    <xf numFmtId="3" fontId="19" fillId="0" borderId="53" xfId="0" applyNumberFormat="1" applyFont="1" applyFill="1" applyBorder="1" applyAlignment="1" applyProtection="1">
      <alignment horizontal="center" vertical="center"/>
      <protection hidden="1"/>
    </xf>
    <xf numFmtId="164" fontId="22" fillId="0" borderId="142" xfId="0" applyNumberFormat="1" applyFont="1" applyFill="1" applyBorder="1" applyAlignment="1" applyProtection="1">
      <alignment horizontal="center" vertical="center"/>
      <protection hidden="1"/>
    </xf>
    <xf numFmtId="165" fontId="20" fillId="0" borderId="143" xfId="98" applyNumberFormat="1" applyFont="1" applyFill="1" applyBorder="1" applyAlignment="1" applyProtection="1">
      <alignment horizontal="center" vertical="center"/>
      <protection hidden="1"/>
    </xf>
    <xf numFmtId="164" fontId="20" fillId="0" borderId="143" xfId="0" applyNumberFormat="1" applyFont="1" applyFill="1" applyBorder="1" applyAlignment="1" applyProtection="1">
      <alignment horizontal="center" vertical="center"/>
      <protection hidden="1"/>
    </xf>
    <xf numFmtId="165" fontId="19" fillId="0" borderId="143" xfId="98" applyNumberFormat="1" applyFont="1" applyFill="1" applyBorder="1" applyAlignment="1" applyProtection="1">
      <alignment horizontal="center" vertical="center"/>
      <protection hidden="1"/>
    </xf>
    <xf numFmtId="164" fontId="22" fillId="0" borderId="144" xfId="0" applyNumberFormat="1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>
      <alignment/>
    </xf>
    <xf numFmtId="49" fontId="20" fillId="0" borderId="53" xfId="0" applyNumberFormat="1" applyFont="1" applyFill="1" applyBorder="1" applyAlignment="1">
      <alignment horizontal="center" vertical="center" wrapText="1"/>
    </xf>
    <xf numFmtId="0" fontId="20" fillId="0" borderId="55" xfId="0" applyNumberFormat="1" applyFont="1" applyFill="1" applyBorder="1" applyAlignment="1" applyProtection="1">
      <alignment horizontal="center" vertical="center"/>
      <protection hidden="1"/>
    </xf>
    <xf numFmtId="0" fontId="20" fillId="0" borderId="53" xfId="0" applyNumberFormat="1" applyFont="1" applyFill="1" applyBorder="1" applyAlignment="1">
      <alignment horizontal="center" vertical="center" wrapText="1"/>
    </xf>
    <xf numFmtId="1" fontId="20" fillId="0" borderId="53" xfId="0" applyNumberFormat="1" applyFont="1" applyFill="1" applyBorder="1" applyAlignment="1">
      <alignment horizontal="center" vertical="center" wrapText="1"/>
    </xf>
    <xf numFmtId="1" fontId="19" fillId="0" borderId="53" xfId="0" applyNumberFormat="1" applyFont="1" applyFill="1" applyBorder="1" applyAlignment="1" applyProtection="1">
      <alignment horizontal="center" vertical="center"/>
      <protection hidden="1"/>
    </xf>
    <xf numFmtId="164" fontId="19" fillId="0" borderId="55" xfId="0" applyNumberFormat="1" applyFont="1" applyFill="1" applyBorder="1" applyAlignment="1" applyProtection="1">
      <alignment horizontal="center" vertical="center"/>
      <protection hidden="1"/>
    </xf>
    <xf numFmtId="0" fontId="22" fillId="0" borderId="141" xfId="0" applyFont="1" applyFill="1" applyBorder="1" applyAlignment="1" applyProtection="1">
      <alignment horizontal="center" vertical="center"/>
      <protection hidden="1"/>
    </xf>
    <xf numFmtId="0" fontId="31" fillId="0" borderId="45" xfId="98" applyFont="1" applyFill="1" applyBorder="1" applyAlignment="1" applyProtection="1">
      <alignment vertical="top" wrapText="1"/>
      <protection hidden="1"/>
    </xf>
    <xf numFmtId="3" fontId="31" fillId="0" borderId="145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0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51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145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50" xfId="98" applyNumberFormat="1" applyFont="1" applyFill="1" applyBorder="1" applyAlignment="1" applyProtection="1">
      <alignment horizontal="center"/>
      <protection hidden="1"/>
    </xf>
    <xf numFmtId="165" fontId="20" fillId="0" borderId="51" xfId="98" applyNumberFormat="1" applyFont="1" applyFill="1" applyBorder="1" applyAlignment="1" applyProtection="1">
      <alignment horizontal="center"/>
      <protection hidden="1"/>
    </xf>
    <xf numFmtId="3" fontId="20" fillId="0" borderId="145" xfId="0" applyNumberFormat="1" applyFont="1" applyFill="1" applyBorder="1" applyAlignment="1">
      <alignment horizontal="center" vertical="center" wrapText="1"/>
    </xf>
    <xf numFmtId="1" fontId="20" fillId="0" borderId="50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1" xfId="0" applyNumberFormat="1" applyFont="1" applyFill="1" applyBorder="1" applyAlignment="1" applyProtection="1">
      <alignment horizontal="center"/>
      <protection hidden="1"/>
    </xf>
    <xf numFmtId="3" fontId="20" fillId="0" borderId="49" xfId="0" applyNumberFormat="1" applyFont="1" applyFill="1" applyBorder="1" applyAlignment="1">
      <alignment horizontal="center" vertical="center" wrapText="1"/>
    </xf>
    <xf numFmtId="164" fontId="20" fillId="0" borderId="50" xfId="0" applyNumberFormat="1" applyFont="1" applyFill="1" applyBorder="1" applyAlignment="1" applyProtection="1">
      <alignment horizontal="center"/>
      <protection hidden="1"/>
    </xf>
    <xf numFmtId="164" fontId="20" fillId="0" borderId="146" xfId="0" applyNumberFormat="1" applyFont="1" applyFill="1" applyBorder="1" applyAlignment="1" applyProtection="1">
      <alignment horizontal="center"/>
      <protection hidden="1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20" fillId="0" borderId="23" xfId="0" applyFont="1" applyFill="1" applyBorder="1" applyAlignment="1" applyProtection="1">
      <alignment horizontal="center" vertical="center" textRotation="90" wrapText="1"/>
      <protection hidden="1"/>
    </xf>
    <xf numFmtId="0" fontId="20" fillId="0" borderId="24" xfId="0" applyFont="1" applyFill="1" applyBorder="1" applyAlignment="1" applyProtection="1">
      <alignment horizontal="center" vertical="center" textRotation="90" wrapText="1"/>
      <protection hidden="1"/>
    </xf>
    <xf numFmtId="0" fontId="20" fillId="0" borderId="115" xfId="0" applyFont="1" applyFill="1" applyBorder="1" applyAlignment="1" applyProtection="1">
      <alignment horizontal="center" vertical="center" textRotation="90" wrapText="1"/>
      <protection hidden="1"/>
    </xf>
    <xf numFmtId="0" fontId="20" fillId="0" borderId="27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1" xfId="0" applyFont="1" applyFill="1" applyBorder="1" applyAlignment="1" applyProtection="1">
      <alignment horizontal="center" vertical="center" textRotation="90" wrapText="1"/>
      <protection hidden="1"/>
    </xf>
    <xf numFmtId="164" fontId="22" fillId="0" borderId="141" xfId="0" applyNumberFormat="1" applyFont="1" applyFill="1" applyBorder="1" applyAlignment="1" applyProtection="1">
      <alignment horizontal="center" vertical="center"/>
      <protection hidden="1"/>
    </xf>
    <xf numFmtId="0" fontId="19" fillId="0" borderId="113" xfId="95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23" fillId="0" borderId="114" xfId="0" applyFont="1" applyFill="1" applyBorder="1" applyAlignment="1" applyProtection="1">
      <alignment horizontal="center" vertical="center" wrapText="1"/>
      <protection locked="0"/>
    </xf>
    <xf numFmtId="0" fontId="23" fillId="0" borderId="147" xfId="0" applyFont="1" applyFill="1" applyBorder="1" applyAlignment="1" applyProtection="1">
      <alignment horizontal="center" vertical="center" wrapText="1"/>
      <protection locked="0"/>
    </xf>
    <xf numFmtId="0" fontId="20" fillId="0" borderId="148" xfId="97" applyFont="1" applyFill="1" applyBorder="1" applyAlignment="1" applyProtection="1">
      <alignment horizontal="left" vertical="center" wrapText="1"/>
      <protection locked="0"/>
    </xf>
    <xf numFmtId="0" fontId="31" fillId="0" borderId="124" xfId="0" applyFont="1" applyFill="1" applyBorder="1" applyAlignment="1" applyProtection="1">
      <alignment horizontal="center" vertical="center" wrapText="1"/>
      <protection locked="0"/>
    </xf>
    <xf numFmtId="0" fontId="31" fillId="0" borderId="106" xfId="0" applyFont="1" applyFill="1" applyBorder="1" applyAlignment="1" applyProtection="1">
      <alignment horizontal="center" vertical="center" wrapText="1"/>
      <protection/>
    </xf>
    <xf numFmtId="0" fontId="31" fillId="0" borderId="84" xfId="0" applyFont="1" applyFill="1" applyBorder="1" applyAlignment="1" applyProtection="1">
      <alignment horizontal="center" vertical="center" wrapText="1"/>
      <protection/>
    </xf>
    <xf numFmtId="0" fontId="31" fillId="0" borderId="91" xfId="0" applyFont="1" applyFill="1" applyBorder="1" applyAlignment="1" applyProtection="1">
      <alignment horizontal="center" vertical="center" wrapText="1"/>
      <protection/>
    </xf>
    <xf numFmtId="0" fontId="31" fillId="0" borderId="126" xfId="0" applyFont="1" applyFill="1" applyBorder="1" applyAlignment="1" applyProtection="1">
      <alignment horizontal="center" vertical="center" wrapText="1"/>
      <protection locked="0"/>
    </xf>
    <xf numFmtId="3" fontId="20" fillId="0" borderId="106" xfId="0" applyNumberFormat="1" applyFont="1" applyFill="1" applyBorder="1" applyAlignment="1">
      <alignment horizontal="center"/>
    </xf>
    <xf numFmtId="0" fontId="23" fillId="0" borderId="149" xfId="0" applyFont="1" applyFill="1" applyBorder="1" applyAlignment="1" applyProtection="1">
      <alignment horizontal="center" vertical="center" wrapText="1"/>
      <protection locked="0"/>
    </xf>
    <xf numFmtId="164" fontId="31" fillId="0" borderId="11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3" fillId="0" borderId="93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9" fillId="0" borderId="150" xfId="97" applyFont="1" applyFill="1" applyBorder="1" applyAlignment="1" applyProtection="1">
      <alignment horizontal="center" vertical="center" wrapText="1"/>
      <protection locked="0"/>
    </xf>
    <xf numFmtId="0" fontId="19" fillId="0" borderId="114" xfId="97" applyFont="1" applyFill="1" applyBorder="1" applyAlignment="1" applyProtection="1">
      <alignment horizontal="center" vertical="center" wrapText="1"/>
      <protection locked="0"/>
    </xf>
    <xf numFmtId="0" fontId="19" fillId="0" borderId="113" xfId="97" applyFont="1" applyFill="1" applyBorder="1" applyAlignment="1" applyProtection="1">
      <alignment horizontal="center" vertical="center" wrapText="1"/>
      <protection locked="0"/>
    </xf>
    <xf numFmtId="0" fontId="19" fillId="0" borderId="92" xfId="97" applyFont="1" applyFill="1" applyBorder="1" applyAlignment="1" applyProtection="1">
      <alignment horizontal="center" vertical="center" wrapText="1"/>
      <protection locked="0"/>
    </xf>
    <xf numFmtId="0" fontId="19" fillId="0" borderId="151" xfId="97" applyFont="1" applyFill="1" applyBorder="1" applyAlignment="1" applyProtection="1">
      <alignment horizontal="center" vertical="center" wrapText="1"/>
      <protection locked="0"/>
    </xf>
    <xf numFmtId="0" fontId="19" fillId="0" borderId="152" xfId="97" applyFont="1" applyFill="1" applyBorder="1" applyAlignment="1" applyProtection="1">
      <alignment horizontal="center" vertical="center" wrapText="1"/>
      <protection locked="0"/>
    </xf>
    <xf numFmtId="0" fontId="19" fillId="0" borderId="22" xfId="97" applyFont="1" applyFill="1" applyBorder="1" applyAlignment="1" applyProtection="1">
      <alignment horizontal="center" vertical="center" wrapText="1"/>
      <protection locked="0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76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73" xfId="97" applyFont="1" applyFill="1" applyBorder="1" applyAlignment="1" applyProtection="1">
      <alignment horizontal="center" vertical="center" wrapText="1"/>
      <protection locked="0"/>
    </xf>
    <xf numFmtId="0" fontId="19" fillId="0" borderId="34" xfId="97" applyFont="1" applyFill="1" applyBorder="1" applyAlignment="1" applyProtection="1">
      <alignment horizontal="center" vertical="center" wrapText="1"/>
      <protection locked="0"/>
    </xf>
    <xf numFmtId="0" fontId="19" fillId="0" borderId="35" xfId="97" applyFont="1" applyFill="1" applyBorder="1" applyAlignment="1" applyProtection="1">
      <alignment horizontal="center" vertical="center" wrapText="1"/>
      <protection locked="0"/>
    </xf>
    <xf numFmtId="0" fontId="19" fillId="0" borderId="114" xfId="97" applyFont="1" applyFill="1" applyBorder="1" applyAlignment="1" applyProtection="1">
      <alignment horizontal="center" vertical="center" wrapText="1"/>
      <protection locked="0"/>
    </xf>
    <xf numFmtId="0" fontId="19" fillId="0" borderId="156" xfId="97" applyFont="1" applyFill="1" applyBorder="1" applyAlignment="1" applyProtection="1">
      <alignment horizontal="center" vertical="center" wrapText="1"/>
      <protection locked="0"/>
    </xf>
    <xf numFmtId="0" fontId="19" fillId="0" borderId="157" xfId="97" applyFont="1" applyFill="1" applyBorder="1" applyAlignment="1" applyProtection="1">
      <alignment horizontal="center" vertical="center" wrapText="1"/>
      <protection locked="0"/>
    </xf>
    <xf numFmtId="0" fontId="19" fillId="0" borderId="82" xfId="97" applyFont="1" applyFill="1" applyBorder="1" applyAlignment="1" applyProtection="1">
      <alignment horizontal="center" vertical="center" wrapText="1"/>
      <protection locked="0"/>
    </xf>
    <xf numFmtId="0" fontId="19" fillId="0" borderId="83" xfId="97" applyFont="1" applyFill="1" applyBorder="1" applyAlignment="1" applyProtection="1">
      <alignment horizontal="center" vertical="center" wrapText="1"/>
      <protection locked="0"/>
    </xf>
    <xf numFmtId="0" fontId="19" fillId="0" borderId="52" xfId="97" applyFont="1" applyFill="1" applyBorder="1" applyAlignment="1" applyProtection="1">
      <alignment horizontal="center" vertical="center" wrapText="1"/>
      <protection locked="0"/>
    </xf>
    <xf numFmtId="0" fontId="19" fillId="0" borderId="103" xfId="97" applyFont="1" applyFill="1" applyBorder="1" applyAlignment="1" applyProtection="1">
      <alignment horizontal="center" vertical="center" wrapText="1"/>
      <protection locked="0"/>
    </xf>
    <xf numFmtId="0" fontId="19" fillId="0" borderId="158" xfId="97" applyFont="1" applyFill="1" applyBorder="1" applyAlignment="1" applyProtection="1">
      <alignment horizontal="center" vertical="center" wrapText="1"/>
      <protection locked="0"/>
    </xf>
    <xf numFmtId="0" fontId="19" fillId="0" borderId="147" xfId="97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23" fillId="0" borderId="113" xfId="0" applyFont="1" applyFill="1" applyBorder="1" applyAlignment="1" applyProtection="1">
      <alignment horizontal="center" vertical="center" wrapText="1"/>
      <protection locked="0"/>
    </xf>
    <xf numFmtId="0" fontId="23" fillId="0" borderId="106" xfId="0" applyFont="1" applyFill="1" applyBorder="1" applyAlignment="1" applyProtection="1">
      <alignment horizontal="center" vertical="center" wrapText="1"/>
      <protection locked="0"/>
    </xf>
    <xf numFmtId="0" fontId="23" fillId="0" borderId="68" xfId="0" applyFont="1" applyFill="1" applyBorder="1" applyAlignment="1" applyProtection="1">
      <alignment horizontal="center" vertical="center" wrapText="1"/>
      <protection locked="0"/>
    </xf>
    <xf numFmtId="0" fontId="23" fillId="0" borderId="94" xfId="0" applyFont="1" applyFill="1" applyBorder="1" applyAlignment="1" applyProtection="1">
      <alignment horizontal="center" vertical="center" wrapText="1"/>
      <protection locked="0"/>
    </xf>
    <xf numFmtId="0" fontId="23" fillId="0" borderId="95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4" fontId="3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62" xfId="0" applyFont="1" applyFill="1" applyBorder="1" applyAlignment="1" applyProtection="1">
      <alignment horizontal="center" vertical="center" wrapText="1"/>
      <protection locked="0"/>
    </xf>
    <xf numFmtId="0" fontId="19" fillId="0" borderId="159" xfId="96" applyFont="1" applyFill="1" applyBorder="1" applyAlignment="1">
      <alignment horizontal="center" vertical="center" wrapText="1"/>
      <protection/>
    </xf>
    <xf numFmtId="0" fontId="19" fillId="0" borderId="160" xfId="96" applyFont="1" applyFill="1" applyBorder="1" applyAlignment="1">
      <alignment horizontal="center" vertical="center" wrapText="1"/>
      <protection/>
    </xf>
    <xf numFmtId="0" fontId="19" fillId="0" borderId="62" xfId="96" applyFont="1" applyFill="1" applyBorder="1" applyAlignment="1">
      <alignment horizontal="center" vertical="center" wrapText="1"/>
      <protection/>
    </xf>
    <xf numFmtId="0" fontId="19" fillId="0" borderId="62" xfId="96" applyFont="1" applyFill="1" applyBorder="1" applyAlignment="1">
      <alignment horizontal="center" vertical="center"/>
      <protection/>
    </xf>
    <xf numFmtId="0" fontId="19" fillId="0" borderId="23" xfId="96" applyFont="1" applyFill="1" applyBorder="1" applyAlignment="1">
      <alignment horizontal="center" vertical="center"/>
      <protection/>
    </xf>
    <xf numFmtId="0" fontId="19" fillId="0" borderId="24" xfId="96" applyFont="1" applyFill="1" applyBorder="1" applyAlignment="1">
      <alignment horizontal="center" vertical="center"/>
      <protection/>
    </xf>
    <xf numFmtId="0" fontId="19" fillId="0" borderId="115" xfId="96" applyFont="1" applyFill="1" applyBorder="1" applyAlignment="1">
      <alignment horizontal="center" vertical="center"/>
      <protection/>
    </xf>
    <xf numFmtId="0" fontId="19" fillId="0" borderId="56" xfId="96" applyFont="1" applyFill="1" applyBorder="1" applyAlignment="1">
      <alignment horizontal="center" vertical="center"/>
      <protection/>
    </xf>
    <xf numFmtId="0" fontId="19" fillId="0" borderId="54" xfId="96" applyFont="1" applyFill="1" applyBorder="1" applyAlignment="1">
      <alignment horizontal="center" vertical="center"/>
      <protection/>
    </xf>
    <xf numFmtId="0" fontId="19" fillId="0" borderId="55" xfId="96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4" fontId="33" fillId="0" borderId="63" xfId="0" applyNumberFormat="1" applyFont="1" applyFill="1" applyBorder="1" applyAlignment="1">
      <alignment horizontal="center"/>
    </xf>
    <xf numFmtId="0" fontId="33" fillId="0" borderId="63" xfId="0" applyFont="1" applyFill="1" applyBorder="1" applyAlignment="1">
      <alignment horizontal="center"/>
    </xf>
    <xf numFmtId="0" fontId="19" fillId="0" borderId="23" xfId="96" applyFont="1" applyFill="1" applyBorder="1" applyAlignment="1">
      <alignment horizontal="center" vertical="center"/>
      <protection/>
    </xf>
    <xf numFmtId="0" fontId="19" fillId="0" borderId="27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115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14" fontId="33" fillId="0" borderId="0" xfId="0" applyNumberFormat="1" applyFont="1" applyFill="1" applyAlignment="1" applyProtection="1">
      <alignment horizontal="center"/>
      <protection hidden="1"/>
    </xf>
    <xf numFmtId="0" fontId="33" fillId="0" borderId="0" xfId="0" applyFont="1" applyFill="1" applyAlignment="1" applyProtection="1">
      <alignment horizontal="center"/>
      <protection hidden="1"/>
    </xf>
    <xf numFmtId="0" fontId="19" fillId="0" borderId="9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115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131" xfId="0" applyFont="1" applyFill="1" applyBorder="1" applyAlignment="1" applyProtection="1">
      <alignment horizontal="center" vertical="center"/>
      <protection hidden="1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9" fillId="0" borderId="161" xfId="99" applyFont="1" applyFill="1" applyBorder="1" applyAlignment="1" applyProtection="1">
      <alignment horizontal="center" vertical="center" wrapText="1"/>
      <protection locked="0"/>
    </xf>
    <xf numFmtId="0" fontId="39" fillId="0" borderId="162" xfId="99" applyFont="1" applyFill="1" applyBorder="1" applyAlignment="1" applyProtection="1">
      <alignment horizontal="center" vertical="center" wrapText="1"/>
      <protection locked="0"/>
    </xf>
    <xf numFmtId="0" fontId="39" fillId="0" borderId="163" xfId="99" applyFont="1" applyFill="1" applyBorder="1" applyAlignment="1" applyProtection="1">
      <alignment horizontal="center" vertical="center" wrapText="1"/>
      <protection locked="0"/>
    </xf>
    <xf numFmtId="0" fontId="39" fillId="0" borderId="164" xfId="99" applyFont="1" applyFill="1" applyBorder="1" applyAlignment="1" applyProtection="1">
      <alignment horizontal="center"/>
      <protection locked="0"/>
    </xf>
    <xf numFmtId="0" fontId="39" fillId="0" borderId="165" xfId="99" applyFont="1" applyFill="1" applyBorder="1" applyAlignment="1" applyProtection="1">
      <alignment horizontal="center"/>
      <protection locked="0"/>
    </xf>
    <xf numFmtId="0" fontId="39" fillId="0" borderId="166" xfId="99" applyFont="1" applyFill="1" applyBorder="1" applyAlignment="1" applyProtection="1">
      <alignment horizontal="center"/>
      <protection locked="0"/>
    </xf>
    <xf numFmtId="0" fontId="39" fillId="0" borderId="123" xfId="93" applyFont="1" applyFill="1" applyBorder="1" applyAlignment="1">
      <alignment horizontal="center" vertical="center"/>
      <protection/>
    </xf>
    <xf numFmtId="0" fontId="39" fillId="0" borderId="165" xfId="93" applyFont="1" applyFill="1" applyBorder="1" applyAlignment="1">
      <alignment horizontal="center" vertical="center"/>
      <protection/>
    </xf>
    <xf numFmtId="0" fontId="39" fillId="0" borderId="167" xfId="93" applyFont="1" applyFill="1" applyBorder="1" applyAlignment="1">
      <alignment horizontal="center" vertical="center"/>
      <protection/>
    </xf>
    <xf numFmtId="0" fontId="39" fillId="0" borderId="91" xfId="93" applyFont="1" applyFill="1" applyBorder="1" applyAlignment="1">
      <alignment horizontal="center" vertical="center"/>
      <protection/>
    </xf>
    <xf numFmtId="0" fontId="39" fillId="0" borderId="71" xfId="93" applyFont="1" applyFill="1" applyBorder="1" applyAlignment="1">
      <alignment horizontal="center" vertical="center"/>
      <protection/>
    </xf>
    <xf numFmtId="0" fontId="39" fillId="0" borderId="89" xfId="93" applyFont="1" applyFill="1" applyBorder="1" applyAlignment="1">
      <alignment horizontal="center" vertical="center"/>
      <protection/>
    </xf>
    <xf numFmtId="0" fontId="39" fillId="0" borderId="73" xfId="100" applyFont="1" applyFill="1" applyBorder="1" applyAlignment="1" applyProtection="1">
      <alignment horizontal="left" vertical="center"/>
      <protection locked="0"/>
    </xf>
    <xf numFmtId="0" fontId="39" fillId="0" borderId="74" xfId="100" applyFont="1" applyFill="1" applyBorder="1" applyAlignment="1" applyProtection="1">
      <alignment horizontal="left" vertical="center"/>
      <protection locked="0"/>
    </xf>
    <xf numFmtId="0" fontId="39" fillId="0" borderId="73" xfId="99" applyFont="1" applyFill="1" applyBorder="1" applyAlignment="1" applyProtection="1">
      <alignment horizontal="center"/>
      <protection locked="0"/>
    </xf>
    <xf numFmtId="0" fontId="39" fillId="0" borderId="34" xfId="99" applyFont="1" applyFill="1" applyBorder="1" applyAlignment="1" applyProtection="1">
      <alignment horizontal="center"/>
      <protection locked="0"/>
    </xf>
    <xf numFmtId="0" fontId="39" fillId="0" borderId="74" xfId="99" applyFont="1" applyFill="1" applyBorder="1" applyAlignment="1" applyProtection="1">
      <alignment horizontal="center"/>
      <protection locked="0"/>
    </xf>
    <xf numFmtId="0" fontId="39" fillId="0" borderId="78" xfId="99" applyFont="1" applyFill="1" applyBorder="1" applyAlignment="1" applyProtection="1">
      <alignment horizontal="center" vertical="center" wrapText="1"/>
      <protection locked="0"/>
    </xf>
    <xf numFmtId="0" fontId="39" fillId="0" borderId="68" xfId="99" applyFont="1" applyFill="1" applyBorder="1" applyAlignment="1" applyProtection="1">
      <alignment horizontal="center"/>
      <protection locked="0"/>
    </xf>
    <xf numFmtId="0" fontId="39" fillId="0" borderId="67" xfId="99" applyFont="1" applyFill="1" applyBorder="1" applyAlignment="1" applyProtection="1">
      <alignment horizontal="center"/>
      <protection locked="0"/>
    </xf>
    <xf numFmtId="0" fontId="39" fillId="0" borderId="164" xfId="100" applyFont="1" applyFill="1" applyBorder="1" applyAlignment="1" applyProtection="1">
      <alignment horizontal="center"/>
      <protection locked="0"/>
    </xf>
    <xf numFmtId="0" fontId="39" fillId="0" borderId="165" xfId="100" applyFont="1" applyFill="1" applyBorder="1" applyAlignment="1" applyProtection="1">
      <alignment horizontal="center"/>
      <protection locked="0"/>
    </xf>
    <xf numFmtId="0" fontId="39" fillId="0" borderId="166" xfId="100" applyFont="1" applyFill="1" applyBorder="1" applyAlignment="1" applyProtection="1">
      <alignment horizontal="center"/>
      <protection locked="0"/>
    </xf>
    <xf numFmtId="0" fontId="39" fillId="0" borderId="71" xfId="99" applyFont="1" applyFill="1" applyBorder="1" applyAlignment="1" applyProtection="1">
      <alignment horizontal="center"/>
      <protection locked="0"/>
    </xf>
    <xf numFmtId="0" fontId="39" fillId="0" borderId="72" xfId="99" applyFont="1" applyFill="1" applyBorder="1" applyAlignment="1" applyProtection="1">
      <alignment horizontal="center"/>
      <protection locked="0"/>
    </xf>
    <xf numFmtId="0" fontId="39" fillId="0" borderId="168" xfId="99" applyFont="1" applyFill="1" applyBorder="1" applyAlignment="1" applyProtection="1">
      <alignment horizontal="center"/>
      <protection locked="0"/>
    </xf>
    <xf numFmtId="0" fontId="39" fillId="0" borderId="169" xfId="99" applyFont="1" applyFill="1" applyBorder="1" applyAlignment="1" applyProtection="1">
      <alignment horizontal="center"/>
      <protection locked="0"/>
    </xf>
    <xf numFmtId="0" fontId="39" fillId="0" borderId="168" xfId="93" applyFont="1" applyFill="1" applyBorder="1" applyAlignment="1">
      <alignment horizontal="center"/>
      <protection/>
    </xf>
    <xf numFmtId="0" fontId="39" fillId="0" borderId="169" xfId="93" applyFont="1" applyFill="1" applyBorder="1" applyAlignment="1">
      <alignment horizontal="center"/>
      <protection/>
    </xf>
    <xf numFmtId="0" fontId="39" fillId="0" borderId="170" xfId="93" applyFont="1" applyFill="1" applyBorder="1" applyAlignment="1">
      <alignment horizontal="center"/>
      <protection/>
    </xf>
    <xf numFmtId="0" fontId="39" fillId="0" borderId="90" xfId="99" applyFont="1" applyFill="1" applyBorder="1" applyAlignment="1" applyProtection="1">
      <alignment horizontal="center" vertical="center"/>
      <protection locked="0"/>
    </xf>
    <xf numFmtId="0" fontId="39" fillId="0" borderId="72" xfId="99" applyFont="1" applyFill="1" applyBorder="1" applyAlignment="1" applyProtection="1">
      <alignment horizontal="center" vertical="center"/>
      <protection locked="0"/>
    </xf>
    <xf numFmtId="0" fontId="39" fillId="0" borderId="71" xfId="99" applyFont="1" applyFill="1" applyBorder="1" applyAlignment="1" applyProtection="1">
      <alignment horizontal="center" vertical="center"/>
      <protection locked="0"/>
    </xf>
    <xf numFmtId="164" fontId="19" fillId="0" borderId="94" xfId="97" applyNumberFormat="1" applyFont="1" applyFill="1" applyBorder="1" applyAlignment="1" applyProtection="1">
      <alignment horizontal="center" vertical="center" wrapText="1"/>
      <protection hidden="1"/>
    </xf>
    <xf numFmtId="164" fontId="23" fillId="0" borderId="94" xfId="0" applyNumberFormat="1" applyFont="1" applyFill="1" applyBorder="1" applyAlignment="1" applyProtection="1">
      <alignment horizontal="center" vertical="center" wrapText="1"/>
      <protection/>
    </xf>
    <xf numFmtId="3" fontId="19" fillId="0" borderId="54" xfId="98" applyNumberFormat="1" applyFont="1" applyFill="1" applyBorder="1" applyAlignment="1" applyProtection="1">
      <alignment horizontal="center" vertical="center"/>
      <protection hidden="1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W26" sqref="AW26"/>
    </sheetView>
  </sheetViews>
  <sheetFormatPr defaultColWidth="8.875" defaultRowHeight="12.75"/>
  <cols>
    <col min="1" max="1" width="20.25390625" style="4" customWidth="1"/>
    <col min="2" max="3" width="9.00390625" style="4" customWidth="1"/>
    <col min="4" max="4" width="8.625" style="4" customWidth="1"/>
    <col min="5" max="5" width="5.375" style="4" customWidth="1"/>
    <col min="6" max="6" width="9.00390625" style="4" customWidth="1"/>
    <col min="7" max="7" width="5.875" style="4" customWidth="1"/>
    <col min="8" max="8" width="8.875" style="4" customWidth="1"/>
    <col min="9" max="9" width="9.00390625" style="4" customWidth="1"/>
    <col min="10" max="10" width="6.00390625" style="4" customWidth="1"/>
    <col min="11" max="11" width="9.125" style="4" customWidth="1"/>
    <col min="12" max="12" width="5.625" style="4" customWidth="1"/>
    <col min="13" max="14" width="7.75390625" style="4" customWidth="1"/>
    <col min="15" max="15" width="6.875" style="4" customWidth="1"/>
    <col min="16" max="16" width="7.75390625" style="4" customWidth="1"/>
    <col min="17" max="17" width="5.875" style="4" bestFit="1" customWidth="1"/>
    <col min="18" max="18" width="6.625" style="4" customWidth="1"/>
    <col min="19" max="19" width="5.25390625" style="4" customWidth="1"/>
    <col min="20" max="20" width="6.125" style="4" customWidth="1"/>
    <col min="21" max="21" width="6.25390625" style="4" customWidth="1"/>
    <col min="22" max="22" width="6.00390625" style="4" customWidth="1"/>
    <col min="23" max="23" width="7.875" style="4" customWidth="1"/>
    <col min="24" max="25" width="7.375" style="4" customWidth="1"/>
    <col min="26" max="26" width="8.25390625" style="4" customWidth="1"/>
    <col min="27" max="27" width="7.25390625" style="4" customWidth="1"/>
    <col min="28" max="28" width="8.75390625" style="4" customWidth="1"/>
    <col min="29" max="29" width="7.125" style="4" customWidth="1"/>
    <col min="30" max="30" width="6.875" style="4" customWidth="1"/>
    <col min="31" max="31" width="8.375" style="4" customWidth="1"/>
    <col min="32" max="32" width="6.625" style="4" customWidth="1"/>
    <col min="33" max="33" width="8.625" style="4" customWidth="1"/>
    <col min="34" max="34" width="7.125" style="4" customWidth="1"/>
    <col min="35" max="35" width="6.375" style="4" customWidth="1"/>
    <col min="36" max="36" width="9.00390625" style="4" customWidth="1"/>
    <col min="37" max="37" width="6.25390625" style="4" customWidth="1"/>
    <col min="38" max="38" width="8.625" style="4" customWidth="1"/>
    <col min="39" max="39" width="7.75390625" style="4" customWidth="1"/>
    <col min="40" max="40" width="7.375" style="4" customWidth="1"/>
    <col min="41" max="41" width="8.25390625" style="4" customWidth="1"/>
    <col min="42" max="42" width="7.00390625" style="4" customWidth="1"/>
    <col min="43" max="43" width="7.625" style="4" hidden="1" customWidth="1"/>
    <col min="44" max="44" width="6.75390625" style="4" hidden="1" customWidth="1"/>
    <col min="45" max="45" width="6.125" style="4" hidden="1" customWidth="1"/>
    <col min="46" max="46" width="7.375" style="4" hidden="1" customWidth="1"/>
    <col min="47" max="47" width="7.625" style="4" hidden="1" customWidth="1"/>
    <col min="48" max="48" width="9.125" style="4" customWidth="1"/>
    <col min="49" max="49" width="9.375" style="4" customWidth="1"/>
    <col min="50" max="50" width="8.00390625" style="4" customWidth="1"/>
    <col min="51" max="51" width="8.875" style="4" customWidth="1"/>
    <col min="52" max="52" width="8.625" style="4" customWidth="1"/>
    <col min="53" max="53" width="8.125" style="4" hidden="1" customWidth="1"/>
    <col min="54" max="57" width="3.875" style="4" hidden="1" customWidth="1"/>
    <col min="58" max="58" width="9.75390625" style="4" customWidth="1"/>
    <col min="59" max="59" width="8.625" style="4" customWidth="1"/>
    <col min="60" max="60" width="6.75390625" style="4" customWidth="1"/>
    <col min="61" max="61" width="7.125" style="4" customWidth="1"/>
    <col min="62" max="62" width="8.75390625" style="4" customWidth="1"/>
    <col min="63" max="63" width="6.875" style="4" hidden="1" customWidth="1"/>
    <col min="64" max="67" width="3.875" style="4" hidden="1" customWidth="1"/>
    <col min="68" max="68" width="6.875" style="4" hidden="1" customWidth="1"/>
    <col min="69" max="72" width="3.875" style="4" hidden="1" customWidth="1"/>
    <col min="73" max="73" width="9.875" style="4" customWidth="1"/>
    <col min="74" max="74" width="8.125" style="4" customWidth="1"/>
    <col min="75" max="75" width="6.875" style="4" customWidth="1"/>
    <col min="76" max="76" width="8.25390625" style="4" customWidth="1"/>
    <col min="77" max="77" width="7.75390625" style="4" customWidth="1"/>
    <col min="78" max="16384" width="8.875" style="4" customWidth="1"/>
  </cols>
  <sheetData>
    <row r="1" spans="1:72" ht="19.5" customHeight="1">
      <c r="A1" s="1"/>
      <c r="B1" s="2"/>
      <c r="C1" s="555" t="s">
        <v>128</v>
      </c>
      <c r="D1" s="555"/>
      <c r="E1" s="555"/>
      <c r="F1" s="555"/>
      <c r="G1" s="555"/>
      <c r="H1" s="555"/>
      <c r="I1" s="555"/>
      <c r="J1" s="555"/>
      <c r="K1" s="555"/>
      <c r="L1" s="555"/>
      <c r="M1" s="556"/>
      <c r="N1" s="556"/>
      <c r="O1" s="556"/>
      <c r="P1" s="556"/>
      <c r="Q1" s="556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564" t="s">
        <v>16</v>
      </c>
      <c r="B3" s="566" t="s">
        <v>45</v>
      </c>
      <c r="C3" s="568" t="s">
        <v>46</v>
      </c>
      <c r="D3" s="569"/>
      <c r="E3" s="569"/>
      <c r="F3" s="569"/>
      <c r="G3" s="570"/>
      <c r="H3" s="557" t="s">
        <v>47</v>
      </c>
      <c r="I3" s="570"/>
      <c r="J3" s="570"/>
      <c r="K3" s="570"/>
      <c r="L3" s="570"/>
      <c r="M3" s="557" t="s">
        <v>48</v>
      </c>
      <c r="N3" s="557"/>
      <c r="O3" s="557"/>
      <c r="P3" s="557"/>
      <c r="Q3" s="557"/>
      <c r="R3" s="558" t="s">
        <v>49</v>
      </c>
      <c r="S3" s="558"/>
      <c r="T3" s="558"/>
      <c r="U3" s="558"/>
      <c r="V3" s="559"/>
      <c r="W3" s="562" t="s">
        <v>50</v>
      </c>
      <c r="X3" s="557"/>
      <c r="Y3" s="557"/>
      <c r="Z3" s="557"/>
      <c r="AA3" s="557"/>
      <c r="AB3" s="558" t="s">
        <v>51</v>
      </c>
      <c r="AC3" s="558"/>
      <c r="AD3" s="558"/>
      <c r="AE3" s="558"/>
      <c r="AF3" s="559"/>
      <c r="AG3" s="557" t="s">
        <v>52</v>
      </c>
      <c r="AH3" s="557"/>
      <c r="AI3" s="557"/>
      <c r="AJ3" s="557"/>
      <c r="AK3" s="563"/>
      <c r="AL3" s="558" t="s">
        <v>71</v>
      </c>
      <c r="AM3" s="558"/>
      <c r="AN3" s="558"/>
      <c r="AO3" s="558"/>
      <c r="AP3" s="559"/>
      <c r="AQ3" s="574" t="s">
        <v>53</v>
      </c>
      <c r="AR3" s="574"/>
      <c r="AS3" s="574"/>
      <c r="AT3" s="574"/>
      <c r="AU3" s="579"/>
      <c r="AV3" s="558" t="s">
        <v>54</v>
      </c>
      <c r="AW3" s="558"/>
      <c r="AX3" s="558"/>
      <c r="AY3" s="558"/>
      <c r="AZ3" s="559"/>
      <c r="BA3" s="574" t="s">
        <v>55</v>
      </c>
      <c r="BB3" s="574"/>
      <c r="BC3" s="574"/>
      <c r="BD3" s="574"/>
      <c r="BE3" s="575"/>
      <c r="BF3" s="560" t="s">
        <v>56</v>
      </c>
      <c r="BG3" s="557"/>
      <c r="BH3" s="557"/>
      <c r="BI3" s="557"/>
      <c r="BJ3" s="561"/>
      <c r="BK3" s="576" t="s">
        <v>57</v>
      </c>
      <c r="BL3" s="577"/>
      <c r="BM3" s="577"/>
      <c r="BN3" s="577"/>
      <c r="BO3" s="578"/>
      <c r="BP3" s="579" t="s">
        <v>58</v>
      </c>
      <c r="BQ3" s="579"/>
      <c r="BR3" s="579"/>
      <c r="BS3" s="579"/>
      <c r="BT3" s="579"/>
      <c r="BU3" s="571" t="s">
        <v>59</v>
      </c>
      <c r="BV3" s="572"/>
      <c r="BW3" s="572"/>
      <c r="BX3" s="572"/>
      <c r="BY3" s="573"/>
    </row>
    <row r="4" spans="1:77" ht="138.75" customHeight="1" thickBot="1">
      <c r="A4" s="565"/>
      <c r="B4" s="567"/>
      <c r="C4" s="6" t="s">
        <v>60</v>
      </c>
      <c r="D4" s="7" t="s">
        <v>37</v>
      </c>
      <c r="E4" s="7" t="s">
        <v>0</v>
      </c>
      <c r="F4" s="7" t="s">
        <v>38</v>
      </c>
      <c r="G4" s="8" t="s">
        <v>39</v>
      </c>
      <c r="H4" s="9" t="s">
        <v>61</v>
      </c>
      <c r="I4" s="7" t="s">
        <v>37</v>
      </c>
      <c r="J4" s="7" t="s">
        <v>0</v>
      </c>
      <c r="K4" s="7" t="s">
        <v>38</v>
      </c>
      <c r="L4" s="8" t="s">
        <v>39</v>
      </c>
      <c r="M4" s="9" t="s">
        <v>62</v>
      </c>
      <c r="N4" s="7" t="s">
        <v>37</v>
      </c>
      <c r="O4" s="7" t="s">
        <v>0</v>
      </c>
      <c r="P4" s="7" t="s">
        <v>38</v>
      </c>
      <c r="Q4" s="8" t="s">
        <v>39</v>
      </c>
      <c r="R4" s="60" t="s">
        <v>36</v>
      </c>
      <c r="S4" s="61" t="s">
        <v>37</v>
      </c>
      <c r="T4" s="61" t="s">
        <v>0</v>
      </c>
      <c r="U4" s="61" t="s">
        <v>38</v>
      </c>
      <c r="V4" s="62" t="s">
        <v>39</v>
      </c>
      <c r="W4" s="63" t="s">
        <v>63</v>
      </c>
      <c r="X4" s="7" t="s">
        <v>37</v>
      </c>
      <c r="Y4" s="7" t="s">
        <v>0</v>
      </c>
      <c r="Z4" s="7" t="s">
        <v>38</v>
      </c>
      <c r="AA4" s="8" t="s">
        <v>39</v>
      </c>
      <c r="AB4" s="9" t="s">
        <v>64</v>
      </c>
      <c r="AC4" s="7" t="s">
        <v>37</v>
      </c>
      <c r="AD4" s="7" t="s">
        <v>0</v>
      </c>
      <c r="AE4" s="7" t="s">
        <v>38</v>
      </c>
      <c r="AF4" s="8" t="s">
        <v>39</v>
      </c>
      <c r="AG4" s="9" t="s">
        <v>70</v>
      </c>
      <c r="AH4" s="7" t="s">
        <v>37</v>
      </c>
      <c r="AI4" s="7" t="s">
        <v>0</v>
      </c>
      <c r="AJ4" s="7" t="s">
        <v>38</v>
      </c>
      <c r="AK4" s="65" t="s">
        <v>39</v>
      </c>
      <c r="AL4" s="9" t="s">
        <v>66</v>
      </c>
      <c r="AM4" s="7" t="s">
        <v>37</v>
      </c>
      <c r="AN4" s="7" t="s">
        <v>0</v>
      </c>
      <c r="AO4" s="7" t="s">
        <v>38</v>
      </c>
      <c r="AP4" s="65" t="s">
        <v>39</v>
      </c>
      <c r="AQ4" s="9" t="s">
        <v>66</v>
      </c>
      <c r="AR4" s="7" t="s">
        <v>37</v>
      </c>
      <c r="AS4" s="7" t="s">
        <v>0</v>
      </c>
      <c r="AT4" s="7" t="s">
        <v>38</v>
      </c>
      <c r="AU4" s="8" t="s">
        <v>39</v>
      </c>
      <c r="AV4" s="9" t="s">
        <v>66</v>
      </c>
      <c r="AW4" s="7" t="s">
        <v>37</v>
      </c>
      <c r="AX4" s="7" t="s">
        <v>0</v>
      </c>
      <c r="AY4" s="7" t="s">
        <v>38</v>
      </c>
      <c r="AZ4" s="8" t="s">
        <v>39</v>
      </c>
      <c r="BA4" s="9" t="s">
        <v>65</v>
      </c>
      <c r="BB4" s="7" t="s">
        <v>37</v>
      </c>
      <c r="BC4" s="7" t="s">
        <v>0</v>
      </c>
      <c r="BD4" s="7" t="s">
        <v>38</v>
      </c>
      <c r="BE4" s="8" t="s">
        <v>39</v>
      </c>
      <c r="BF4" s="10" t="s">
        <v>67</v>
      </c>
      <c r="BG4" s="7" t="s">
        <v>37</v>
      </c>
      <c r="BH4" s="7" t="s">
        <v>0</v>
      </c>
      <c r="BI4" s="7" t="s">
        <v>38</v>
      </c>
      <c r="BJ4" s="7" t="s">
        <v>39</v>
      </c>
      <c r="BK4" s="11" t="s">
        <v>67</v>
      </c>
      <c r="BL4" s="12" t="s">
        <v>37</v>
      </c>
      <c r="BM4" s="12" t="s">
        <v>0</v>
      </c>
      <c r="BN4" s="12" t="s">
        <v>38</v>
      </c>
      <c r="BO4" s="13" t="s">
        <v>39</v>
      </c>
      <c r="BP4" s="14" t="s">
        <v>67</v>
      </c>
      <c r="BQ4" s="15" t="s">
        <v>37</v>
      </c>
      <c r="BR4" s="15" t="s">
        <v>0</v>
      </c>
      <c r="BS4" s="15" t="s">
        <v>38</v>
      </c>
      <c r="BT4" s="16" t="s">
        <v>39</v>
      </c>
      <c r="BU4" s="14" t="s">
        <v>67</v>
      </c>
      <c r="BV4" s="15" t="s">
        <v>37</v>
      </c>
      <c r="BW4" s="15" t="s">
        <v>0</v>
      </c>
      <c r="BX4" s="15" t="s">
        <v>38</v>
      </c>
      <c r="BY4" s="65" t="s">
        <v>39</v>
      </c>
    </row>
    <row r="5" spans="1:77" s="17" customFormat="1" ht="18" customHeight="1">
      <c r="A5" s="287" t="s">
        <v>1</v>
      </c>
      <c r="B5" s="288"/>
      <c r="C5" s="289"/>
      <c r="D5" s="290"/>
      <c r="E5" s="291"/>
      <c r="F5" s="290"/>
      <c r="G5" s="292"/>
      <c r="H5" s="293"/>
      <c r="I5" s="290"/>
      <c r="J5" s="294"/>
      <c r="K5" s="290"/>
      <c r="L5" s="292"/>
      <c r="M5" s="295"/>
      <c r="N5" s="296"/>
      <c r="O5" s="291"/>
      <c r="P5" s="296"/>
      <c r="Q5" s="292"/>
      <c r="R5" s="297"/>
      <c r="S5" s="298"/>
      <c r="T5" s="299"/>
      <c r="U5" s="298"/>
      <c r="V5" s="300"/>
      <c r="W5" s="301"/>
      <c r="X5" s="298"/>
      <c r="Y5" s="299"/>
      <c r="Z5" s="298"/>
      <c r="AA5" s="302"/>
      <c r="AB5" s="303"/>
      <c r="AC5" s="298"/>
      <c r="AD5" s="299"/>
      <c r="AE5" s="298"/>
      <c r="AF5" s="302"/>
      <c r="AG5" s="303"/>
      <c r="AH5" s="298"/>
      <c r="AI5" s="299"/>
      <c r="AJ5" s="298"/>
      <c r="AK5" s="300"/>
      <c r="AL5" s="304"/>
      <c r="AM5" s="305"/>
      <c r="AN5" s="306"/>
      <c r="AO5" s="305"/>
      <c r="AP5" s="307"/>
      <c r="AQ5" s="308"/>
      <c r="AR5" s="309"/>
      <c r="AS5" s="309"/>
      <c r="AT5" s="309"/>
      <c r="AU5" s="310"/>
      <c r="AV5" s="311"/>
      <c r="AW5" s="309"/>
      <c r="AX5" s="309"/>
      <c r="AY5" s="309"/>
      <c r="AZ5" s="310"/>
      <c r="BA5" s="312"/>
      <c r="BB5" s="305"/>
      <c r="BC5" s="306"/>
      <c r="BD5" s="305"/>
      <c r="BE5" s="313"/>
      <c r="BF5" s="314"/>
      <c r="BG5" s="309"/>
      <c r="BH5" s="309"/>
      <c r="BI5" s="309"/>
      <c r="BJ5" s="310"/>
      <c r="BK5" s="315"/>
      <c r="BL5" s="316"/>
      <c r="BM5" s="316"/>
      <c r="BN5" s="316"/>
      <c r="BO5" s="317"/>
      <c r="BP5" s="318"/>
      <c r="BQ5" s="319"/>
      <c r="BR5" s="319"/>
      <c r="BS5" s="319"/>
      <c r="BT5" s="320"/>
      <c r="BU5" s="321"/>
      <c r="BV5" s="322"/>
      <c r="BW5" s="322"/>
      <c r="BX5" s="322"/>
      <c r="BY5" s="323"/>
    </row>
    <row r="6" spans="1:77" s="17" customFormat="1" ht="15.75" customHeight="1">
      <c r="A6" s="542" t="s">
        <v>17</v>
      </c>
      <c r="B6" s="324">
        <v>305</v>
      </c>
      <c r="C6" s="325">
        <f>SUM(H6+M6+R6+W6+AB6+AG6+AL6+AQ6+AV6+BA6+BF6+BK6+BP6+BU6)</f>
        <v>6651</v>
      </c>
      <c r="D6" s="326">
        <f>I6+N6+S6+X6+AC6+AH6+AM6+AR6+AW6+BB6+BG6+BL6+BQ6+BV6</f>
        <v>5950</v>
      </c>
      <c r="E6" s="327">
        <f>D6/C6*100</f>
        <v>89.4602315441287</v>
      </c>
      <c r="F6" s="326">
        <f>K6+P6+U6+Z6+AE6+AJ6+AO6+AT6+AY6+BD6+BI6+BN6+BS6+BX6</f>
        <v>10921</v>
      </c>
      <c r="G6" s="328">
        <f>F6/D6*10</f>
        <v>18.354621848739498</v>
      </c>
      <c r="H6" s="329">
        <v>2439</v>
      </c>
      <c r="I6" s="330">
        <v>2439</v>
      </c>
      <c r="J6" s="331">
        <f>I6/H6*100</f>
        <v>100</v>
      </c>
      <c r="K6" s="332">
        <v>4880</v>
      </c>
      <c r="L6" s="333">
        <f>K6/I6*10</f>
        <v>20.00820008200082</v>
      </c>
      <c r="M6" s="334">
        <v>255</v>
      </c>
      <c r="N6" s="335">
        <v>255</v>
      </c>
      <c r="O6" s="331">
        <f aca="true" t="shared" si="0" ref="O6:O17">N6/M6*100</f>
        <v>100</v>
      </c>
      <c r="P6" s="335">
        <v>528</v>
      </c>
      <c r="Q6" s="328">
        <f aca="true" t="shared" si="1" ref="Q6:Q17">P6/N6*10</f>
        <v>20.705882352941178</v>
      </c>
      <c r="R6" s="336"/>
      <c r="S6" s="337"/>
      <c r="T6" s="338"/>
      <c r="U6" s="337"/>
      <c r="V6" s="339"/>
      <c r="W6" s="340">
        <v>230</v>
      </c>
      <c r="X6" s="341">
        <v>230</v>
      </c>
      <c r="Y6" s="331">
        <f>X6/W6*100</f>
        <v>100</v>
      </c>
      <c r="Z6" s="332">
        <v>294</v>
      </c>
      <c r="AA6" s="328">
        <f>Z6/X6*10</f>
        <v>12.782608695652174</v>
      </c>
      <c r="AB6" s="342">
        <v>549</v>
      </c>
      <c r="AC6" s="343">
        <v>519</v>
      </c>
      <c r="AD6" s="344">
        <f>AC6/AB6*100</f>
        <v>94.53551912568307</v>
      </c>
      <c r="AE6" s="343">
        <v>1004</v>
      </c>
      <c r="AF6" s="345">
        <f>AE6/AC6*10</f>
        <v>19.344894026974952</v>
      </c>
      <c r="AG6" s="342">
        <v>120</v>
      </c>
      <c r="AH6" s="346">
        <v>120</v>
      </c>
      <c r="AI6" s="347">
        <f>AH6/AG6*100</f>
        <v>100</v>
      </c>
      <c r="AJ6" s="346">
        <v>228</v>
      </c>
      <c r="AK6" s="348">
        <f>AJ6/AH6*10</f>
        <v>19</v>
      </c>
      <c r="AL6" s="342">
        <v>2548</v>
      </c>
      <c r="AM6" s="343">
        <v>2387</v>
      </c>
      <c r="AN6" s="349">
        <f aca="true" t="shared" si="2" ref="AN6:AN16">AM6/AL6*100</f>
        <v>93.68131868131869</v>
      </c>
      <c r="AO6" s="343">
        <v>3987</v>
      </c>
      <c r="AP6" s="350">
        <f aca="true" t="shared" si="3" ref="AP6:AP16">AO6/AM6*10</f>
        <v>16.702974444909927</v>
      </c>
      <c r="AQ6" s="416">
        <v>90</v>
      </c>
      <c r="AR6" s="417"/>
      <c r="AS6" s="417"/>
      <c r="AT6" s="417"/>
      <c r="AU6" s="418"/>
      <c r="AV6" s="419">
        <v>120</v>
      </c>
      <c r="AW6" s="417"/>
      <c r="AX6" s="417"/>
      <c r="AY6" s="417"/>
      <c r="AZ6" s="418"/>
      <c r="BA6" s="342">
        <v>250</v>
      </c>
      <c r="BB6" s="420"/>
      <c r="BC6" s="331"/>
      <c r="BD6" s="420"/>
      <c r="BE6" s="333"/>
      <c r="BF6" s="421">
        <v>50</v>
      </c>
      <c r="BG6" s="422"/>
      <c r="BH6" s="422"/>
      <c r="BI6" s="422"/>
      <c r="BJ6" s="418"/>
      <c r="BK6" s="419"/>
      <c r="BL6" s="417"/>
      <c r="BM6" s="417"/>
      <c r="BN6" s="417"/>
      <c r="BO6" s="418"/>
      <c r="BP6" s="423"/>
      <c r="BQ6" s="422"/>
      <c r="BR6" s="422"/>
      <c r="BS6" s="422"/>
      <c r="BT6" s="424"/>
      <c r="BU6" s="351"/>
      <c r="BV6" s="352"/>
      <c r="BW6" s="352"/>
      <c r="BX6" s="352"/>
      <c r="BY6" s="353"/>
    </row>
    <row r="7" spans="1:77" s="17" customFormat="1" ht="15.75" customHeight="1">
      <c r="A7" s="542" t="s">
        <v>18</v>
      </c>
      <c r="B7" s="324">
        <v>880</v>
      </c>
      <c r="C7" s="325">
        <f aca="true" t="shared" si="4" ref="C7:C25">SUM(H7+M7+R7+W7+AB7+AG7+AL7+AQ7+AV7+BA7+BF7+BK7+BP7+BU7)</f>
        <v>21736</v>
      </c>
      <c r="D7" s="326">
        <f aca="true" t="shared" si="5" ref="D7:D25">I7+N7+S7+X7+AC7+AH7+AM7+AR7+AW7+BB7+BG7+BL7+BQ7+BV7</f>
        <v>16019</v>
      </c>
      <c r="E7" s="327">
        <f>D7/C7*100</f>
        <v>73.69801251380198</v>
      </c>
      <c r="F7" s="326">
        <f aca="true" t="shared" si="6" ref="F7:F24">K7+P7+U7+Z7+AE7+AJ7+AO7+AT7+AY7+BD7+BI7+BN7+BS7+BX7</f>
        <v>29578</v>
      </c>
      <c r="G7" s="328">
        <f>F7/D7*10</f>
        <v>18.46432361570635</v>
      </c>
      <c r="H7" s="329">
        <v>9463</v>
      </c>
      <c r="I7" s="330">
        <v>9463</v>
      </c>
      <c r="J7" s="331">
        <f>I7/H7*100</f>
        <v>100</v>
      </c>
      <c r="K7" s="332">
        <v>18407</v>
      </c>
      <c r="L7" s="333">
        <f>K7/I7*10</f>
        <v>19.45154813484096</v>
      </c>
      <c r="M7" s="334">
        <v>1469</v>
      </c>
      <c r="N7" s="335">
        <v>1469</v>
      </c>
      <c r="O7" s="331">
        <f t="shared" si="0"/>
        <v>100</v>
      </c>
      <c r="P7" s="335">
        <v>3253</v>
      </c>
      <c r="Q7" s="328">
        <f t="shared" si="1"/>
        <v>22.144315861130018</v>
      </c>
      <c r="R7" s="336"/>
      <c r="S7" s="337"/>
      <c r="T7" s="338"/>
      <c r="U7" s="337"/>
      <c r="V7" s="339"/>
      <c r="W7" s="340">
        <v>544</v>
      </c>
      <c r="X7" s="341">
        <v>544</v>
      </c>
      <c r="Y7" s="331">
        <f>X7/W7*100</f>
        <v>100</v>
      </c>
      <c r="Z7" s="332">
        <v>538</v>
      </c>
      <c r="AA7" s="328">
        <f>Z7/X7*10</f>
        <v>9.889705882352942</v>
      </c>
      <c r="AB7" s="342">
        <v>3125</v>
      </c>
      <c r="AC7" s="343">
        <v>863</v>
      </c>
      <c r="AD7" s="344">
        <f>AC7/AB7*100</f>
        <v>27.616000000000003</v>
      </c>
      <c r="AE7" s="343">
        <v>1640</v>
      </c>
      <c r="AF7" s="345">
        <f>AE7/AC7*10</f>
        <v>19.003476245654692</v>
      </c>
      <c r="AG7" s="342">
        <v>4886</v>
      </c>
      <c r="AH7" s="346">
        <v>2283</v>
      </c>
      <c r="AI7" s="347">
        <f>AH7/AG7*100</f>
        <v>46.72533769954973</v>
      </c>
      <c r="AJ7" s="346">
        <v>3645</v>
      </c>
      <c r="AK7" s="348">
        <f>AJ7/AH7*10</f>
        <v>15.965834428383705</v>
      </c>
      <c r="AL7" s="342">
        <v>2022</v>
      </c>
      <c r="AM7" s="343">
        <v>1397</v>
      </c>
      <c r="AN7" s="349">
        <f t="shared" si="2"/>
        <v>69.09000989119683</v>
      </c>
      <c r="AO7" s="343">
        <v>2095</v>
      </c>
      <c r="AP7" s="350">
        <f t="shared" si="3"/>
        <v>14.996420901932712</v>
      </c>
      <c r="AQ7" s="416">
        <v>35</v>
      </c>
      <c r="AR7" s="417"/>
      <c r="AS7" s="417"/>
      <c r="AT7" s="417"/>
      <c r="AU7" s="418"/>
      <c r="AV7" s="419"/>
      <c r="AW7" s="417"/>
      <c r="AX7" s="417"/>
      <c r="AY7" s="417"/>
      <c r="AZ7" s="418"/>
      <c r="BA7" s="342">
        <v>28</v>
      </c>
      <c r="BB7" s="420"/>
      <c r="BC7" s="331"/>
      <c r="BD7" s="420"/>
      <c r="BE7" s="333"/>
      <c r="BF7" s="421">
        <v>45</v>
      </c>
      <c r="BG7" s="422"/>
      <c r="BH7" s="422"/>
      <c r="BI7" s="422"/>
      <c r="BJ7" s="418"/>
      <c r="BK7" s="419"/>
      <c r="BL7" s="417"/>
      <c r="BM7" s="417"/>
      <c r="BN7" s="417"/>
      <c r="BO7" s="418"/>
      <c r="BP7" s="423">
        <v>59</v>
      </c>
      <c r="BQ7" s="422"/>
      <c r="BR7" s="422"/>
      <c r="BS7" s="422"/>
      <c r="BT7" s="424"/>
      <c r="BU7" s="351">
        <v>60</v>
      </c>
      <c r="BV7" s="352"/>
      <c r="BW7" s="352"/>
      <c r="BX7" s="352"/>
      <c r="BY7" s="353"/>
    </row>
    <row r="8" spans="1:77" s="17" customFormat="1" ht="15.75" customHeight="1">
      <c r="A8" s="542" t="s">
        <v>2</v>
      </c>
      <c r="B8" s="324">
        <v>100</v>
      </c>
      <c r="C8" s="325">
        <f t="shared" si="4"/>
        <v>5957</v>
      </c>
      <c r="D8" s="326">
        <f>I8+N8+S8+X8+AC8+AH8+AM8+AR8+AW8+BB8+BG8+BL8+BQ8+BV8</f>
        <v>4210</v>
      </c>
      <c r="E8" s="327">
        <f>D8/C8*100</f>
        <v>70.67315762967937</v>
      </c>
      <c r="F8" s="326">
        <f t="shared" si="6"/>
        <v>5694</v>
      </c>
      <c r="G8" s="328">
        <f>F8/D8*10</f>
        <v>13.524940617577197</v>
      </c>
      <c r="H8" s="329">
        <v>1710</v>
      </c>
      <c r="I8" s="330">
        <v>1710</v>
      </c>
      <c r="J8" s="331">
        <f>I8/H8*100</f>
        <v>100</v>
      </c>
      <c r="K8" s="332">
        <v>2366</v>
      </c>
      <c r="L8" s="333">
        <f>K8/I8*10</f>
        <v>13.83625730994152</v>
      </c>
      <c r="M8" s="334">
        <v>420</v>
      </c>
      <c r="N8" s="335">
        <v>420</v>
      </c>
      <c r="O8" s="331">
        <f t="shared" si="0"/>
        <v>100</v>
      </c>
      <c r="P8" s="335">
        <v>630</v>
      </c>
      <c r="Q8" s="328">
        <f t="shared" si="1"/>
        <v>15</v>
      </c>
      <c r="R8" s="336">
        <v>80</v>
      </c>
      <c r="S8" s="337">
        <v>80</v>
      </c>
      <c r="T8" s="338">
        <f>S8/R8*100</f>
        <v>100</v>
      </c>
      <c r="U8" s="337">
        <v>80</v>
      </c>
      <c r="V8" s="339">
        <f>U8/S8*10</f>
        <v>10</v>
      </c>
      <c r="W8" s="340"/>
      <c r="X8" s="341"/>
      <c r="Y8" s="331"/>
      <c r="Z8" s="332"/>
      <c r="AA8" s="328"/>
      <c r="AB8" s="342">
        <v>777</v>
      </c>
      <c r="AC8" s="343">
        <v>580</v>
      </c>
      <c r="AD8" s="344">
        <f>AC8/AB8*100</f>
        <v>74.64607464607465</v>
      </c>
      <c r="AE8" s="343">
        <v>754</v>
      </c>
      <c r="AF8" s="345">
        <f>AE8/AC8*10</f>
        <v>13</v>
      </c>
      <c r="AG8" s="342">
        <v>787</v>
      </c>
      <c r="AH8" s="346">
        <v>500</v>
      </c>
      <c r="AI8" s="347">
        <f>AH8/AG8*100</f>
        <v>63.53240152477764</v>
      </c>
      <c r="AJ8" s="346">
        <v>700</v>
      </c>
      <c r="AK8" s="348">
        <f>AJ8/AH8*10</f>
        <v>14</v>
      </c>
      <c r="AL8" s="342">
        <v>1000</v>
      </c>
      <c r="AM8" s="343">
        <v>880</v>
      </c>
      <c r="AN8" s="349">
        <f t="shared" si="2"/>
        <v>88</v>
      </c>
      <c r="AO8" s="343">
        <v>1144</v>
      </c>
      <c r="AP8" s="350">
        <f t="shared" si="3"/>
        <v>13</v>
      </c>
      <c r="AQ8" s="416"/>
      <c r="AR8" s="417"/>
      <c r="AS8" s="417"/>
      <c r="AT8" s="417"/>
      <c r="AU8" s="418"/>
      <c r="AV8" s="419"/>
      <c r="AW8" s="417"/>
      <c r="AX8" s="417"/>
      <c r="AY8" s="417"/>
      <c r="AZ8" s="418"/>
      <c r="BA8" s="342">
        <v>483</v>
      </c>
      <c r="BB8" s="420"/>
      <c r="BC8" s="331"/>
      <c r="BD8" s="420"/>
      <c r="BE8" s="333"/>
      <c r="BF8" s="421"/>
      <c r="BG8" s="422"/>
      <c r="BH8" s="422"/>
      <c r="BI8" s="422"/>
      <c r="BJ8" s="418"/>
      <c r="BK8" s="419"/>
      <c r="BL8" s="417"/>
      <c r="BM8" s="417"/>
      <c r="BN8" s="417"/>
      <c r="BO8" s="418"/>
      <c r="BP8" s="423"/>
      <c r="BQ8" s="422"/>
      <c r="BR8" s="422"/>
      <c r="BS8" s="422"/>
      <c r="BT8" s="424"/>
      <c r="BU8" s="351">
        <v>700</v>
      </c>
      <c r="BV8" s="352">
        <v>40</v>
      </c>
      <c r="BW8" s="349">
        <f>BV8/BU8*100</f>
        <v>5.714285714285714</v>
      </c>
      <c r="BX8" s="352">
        <v>20</v>
      </c>
      <c r="BY8" s="350">
        <f>BX8/BV8*10</f>
        <v>5</v>
      </c>
    </row>
    <row r="9" spans="1:77" s="17" customFormat="1" ht="15.75" customHeight="1">
      <c r="A9" s="542" t="s">
        <v>3</v>
      </c>
      <c r="B9" s="324">
        <v>480</v>
      </c>
      <c r="C9" s="325">
        <f t="shared" si="4"/>
        <v>20924</v>
      </c>
      <c r="D9" s="326">
        <f t="shared" si="5"/>
        <v>14859</v>
      </c>
      <c r="E9" s="327">
        <f aca="true" t="shared" si="7" ref="E9:E18">D9/C9*100</f>
        <v>71.01414643471612</v>
      </c>
      <c r="F9" s="326">
        <f t="shared" si="6"/>
        <v>33649</v>
      </c>
      <c r="G9" s="328">
        <f aca="true" t="shared" si="8" ref="G9:G18">F9/D9*10</f>
        <v>22.645534692778785</v>
      </c>
      <c r="H9" s="329">
        <v>11217</v>
      </c>
      <c r="I9" s="330">
        <v>11217</v>
      </c>
      <c r="J9" s="331">
        <f aca="true" t="shared" si="9" ref="J9:J18">I9/H9*100</f>
        <v>100</v>
      </c>
      <c r="K9" s="332">
        <v>27023</v>
      </c>
      <c r="L9" s="333">
        <f>K9/I9*10</f>
        <v>24.091111705447087</v>
      </c>
      <c r="M9" s="334">
        <v>929</v>
      </c>
      <c r="N9" s="335">
        <v>929</v>
      </c>
      <c r="O9" s="331">
        <f t="shared" si="0"/>
        <v>100</v>
      </c>
      <c r="P9" s="335">
        <v>1962</v>
      </c>
      <c r="Q9" s="328">
        <f t="shared" si="1"/>
        <v>21.1194833153929</v>
      </c>
      <c r="R9" s="336"/>
      <c r="S9" s="337"/>
      <c r="T9" s="338"/>
      <c r="U9" s="337"/>
      <c r="V9" s="339"/>
      <c r="W9" s="340">
        <v>770</v>
      </c>
      <c r="X9" s="341">
        <v>770</v>
      </c>
      <c r="Y9" s="331">
        <f>X9/W9*100</f>
        <v>100</v>
      </c>
      <c r="Z9" s="332">
        <v>574</v>
      </c>
      <c r="AA9" s="328">
        <f>Z9/X9*10</f>
        <v>7.454545454545455</v>
      </c>
      <c r="AB9" s="342">
        <v>3796</v>
      </c>
      <c r="AC9" s="343">
        <v>200</v>
      </c>
      <c r="AD9" s="344">
        <f>AC9/AB9*100</f>
        <v>5.268703898840886</v>
      </c>
      <c r="AE9" s="343">
        <v>260</v>
      </c>
      <c r="AF9" s="345">
        <f>AE9/AC9*10</f>
        <v>13</v>
      </c>
      <c r="AG9" s="342">
        <v>2941</v>
      </c>
      <c r="AH9" s="346">
        <v>1153</v>
      </c>
      <c r="AI9" s="347">
        <f aca="true" t="shared" si="10" ref="AI9:AI16">AH9/AG9*100</f>
        <v>39.20435226113567</v>
      </c>
      <c r="AJ9" s="346">
        <v>2742</v>
      </c>
      <c r="AK9" s="348">
        <f aca="true" t="shared" si="11" ref="AK9:AK16">AJ9/AH9*10</f>
        <v>23.781439722463137</v>
      </c>
      <c r="AL9" s="342">
        <v>1088</v>
      </c>
      <c r="AM9" s="343">
        <v>560</v>
      </c>
      <c r="AN9" s="349">
        <f t="shared" si="2"/>
        <v>51.470588235294116</v>
      </c>
      <c r="AO9" s="343">
        <v>1052</v>
      </c>
      <c r="AP9" s="350">
        <f t="shared" si="3"/>
        <v>18.785714285714285</v>
      </c>
      <c r="AQ9" s="416">
        <v>35</v>
      </c>
      <c r="AR9" s="417"/>
      <c r="AS9" s="417"/>
      <c r="AT9" s="417"/>
      <c r="AU9" s="418"/>
      <c r="AV9" s="419">
        <v>30</v>
      </c>
      <c r="AW9" s="417">
        <v>30</v>
      </c>
      <c r="AX9" s="417">
        <f>AW9/AV9*100</f>
        <v>100</v>
      </c>
      <c r="AY9" s="417">
        <v>36</v>
      </c>
      <c r="AZ9" s="456">
        <f>AY9/AW9*10</f>
        <v>12</v>
      </c>
      <c r="BA9" s="342"/>
      <c r="BB9" s="420"/>
      <c r="BC9" s="331"/>
      <c r="BD9" s="420"/>
      <c r="BE9" s="333"/>
      <c r="BF9" s="421"/>
      <c r="BG9" s="422"/>
      <c r="BH9" s="422"/>
      <c r="BI9" s="422"/>
      <c r="BJ9" s="418"/>
      <c r="BK9" s="419">
        <v>98</v>
      </c>
      <c r="BL9" s="417"/>
      <c r="BM9" s="417"/>
      <c r="BN9" s="417"/>
      <c r="BO9" s="418"/>
      <c r="BP9" s="423"/>
      <c r="BQ9" s="422"/>
      <c r="BR9" s="422"/>
      <c r="BS9" s="422"/>
      <c r="BT9" s="424"/>
      <c r="BU9" s="351">
        <v>20</v>
      </c>
      <c r="BV9" s="352"/>
      <c r="BW9" s="349"/>
      <c r="BX9" s="352"/>
      <c r="BY9" s="350"/>
    </row>
    <row r="10" spans="1:77" s="17" customFormat="1" ht="15" customHeight="1">
      <c r="A10" s="542" t="s">
        <v>19</v>
      </c>
      <c r="B10" s="324">
        <v>1230</v>
      </c>
      <c r="C10" s="325">
        <f t="shared" si="4"/>
        <v>29991</v>
      </c>
      <c r="D10" s="326">
        <f t="shared" si="5"/>
        <v>21808</v>
      </c>
      <c r="E10" s="327">
        <f t="shared" si="7"/>
        <v>72.71514787769664</v>
      </c>
      <c r="F10" s="326">
        <f t="shared" si="6"/>
        <v>50907</v>
      </c>
      <c r="G10" s="328">
        <f t="shared" si="8"/>
        <v>23.34326852531181</v>
      </c>
      <c r="H10" s="329">
        <v>14593</v>
      </c>
      <c r="I10" s="330">
        <v>14453</v>
      </c>
      <c r="J10" s="331">
        <f t="shared" si="9"/>
        <v>99.04063592133214</v>
      </c>
      <c r="K10" s="332">
        <v>38980</v>
      </c>
      <c r="L10" s="333">
        <f aca="true" t="shared" si="12" ref="L10:L18">K10/I10*10</f>
        <v>26.970179201549854</v>
      </c>
      <c r="M10" s="334">
        <v>962</v>
      </c>
      <c r="N10" s="335">
        <v>880</v>
      </c>
      <c r="O10" s="331">
        <f t="shared" si="0"/>
        <v>91.47609147609148</v>
      </c>
      <c r="P10" s="335">
        <v>2576</v>
      </c>
      <c r="Q10" s="328">
        <f t="shared" si="1"/>
        <v>29.272727272727273</v>
      </c>
      <c r="R10" s="336"/>
      <c r="S10" s="337"/>
      <c r="T10" s="338"/>
      <c r="U10" s="337"/>
      <c r="V10" s="339"/>
      <c r="W10" s="340">
        <v>588</v>
      </c>
      <c r="X10" s="341">
        <v>488</v>
      </c>
      <c r="Y10" s="331">
        <f>X10/W10*100</f>
        <v>82.99319727891157</v>
      </c>
      <c r="Z10" s="332">
        <v>550</v>
      </c>
      <c r="AA10" s="328">
        <f>Z10/X10*10</f>
        <v>11.270491803278688</v>
      </c>
      <c r="AB10" s="342">
        <v>5482</v>
      </c>
      <c r="AC10" s="343">
        <v>3133</v>
      </c>
      <c r="AD10" s="344">
        <f aca="true" t="shared" si="13" ref="AD10:AD18">AC10/AB10*100</f>
        <v>57.15067493615469</v>
      </c>
      <c r="AE10" s="343">
        <v>5082</v>
      </c>
      <c r="AF10" s="345">
        <f aca="true" t="shared" si="14" ref="AF10:AF18">AE10/AC10*10</f>
        <v>16.220874561123523</v>
      </c>
      <c r="AG10" s="342">
        <v>3813</v>
      </c>
      <c r="AH10" s="346">
        <v>1261</v>
      </c>
      <c r="AI10" s="347">
        <f t="shared" si="10"/>
        <v>33.07107264621033</v>
      </c>
      <c r="AJ10" s="346">
        <v>1737</v>
      </c>
      <c r="AK10" s="348">
        <f t="shared" si="11"/>
        <v>13.774781919111817</v>
      </c>
      <c r="AL10" s="342">
        <v>3651</v>
      </c>
      <c r="AM10" s="343">
        <v>1593</v>
      </c>
      <c r="AN10" s="349">
        <f t="shared" si="2"/>
        <v>43.63188167625308</v>
      </c>
      <c r="AO10" s="343">
        <v>1982</v>
      </c>
      <c r="AP10" s="350">
        <f t="shared" si="3"/>
        <v>12.441933458882612</v>
      </c>
      <c r="AQ10" s="416">
        <v>137</v>
      </c>
      <c r="AR10" s="417"/>
      <c r="AS10" s="417"/>
      <c r="AT10" s="417"/>
      <c r="AU10" s="418"/>
      <c r="AV10" s="419">
        <v>174</v>
      </c>
      <c r="AW10" s="417"/>
      <c r="AX10" s="417"/>
      <c r="AY10" s="417"/>
      <c r="AZ10" s="418"/>
      <c r="BA10" s="342">
        <v>555</v>
      </c>
      <c r="BB10" s="420"/>
      <c r="BC10" s="331"/>
      <c r="BD10" s="420"/>
      <c r="BE10" s="333"/>
      <c r="BF10" s="421"/>
      <c r="BG10" s="422"/>
      <c r="BH10" s="422"/>
      <c r="BI10" s="422"/>
      <c r="BJ10" s="418"/>
      <c r="BK10" s="419">
        <v>36</v>
      </c>
      <c r="BL10" s="417"/>
      <c r="BM10" s="417"/>
      <c r="BN10" s="417"/>
      <c r="BO10" s="418"/>
      <c r="BP10" s="423"/>
      <c r="BQ10" s="422"/>
      <c r="BR10" s="422"/>
      <c r="BS10" s="422"/>
      <c r="BT10" s="424"/>
      <c r="BU10" s="351"/>
      <c r="BV10" s="352"/>
      <c r="BW10" s="349"/>
      <c r="BX10" s="352"/>
      <c r="BY10" s="350"/>
    </row>
    <row r="11" spans="1:77" s="17" customFormat="1" ht="15.75" customHeight="1">
      <c r="A11" s="542" t="s">
        <v>4</v>
      </c>
      <c r="B11" s="324">
        <v>1705</v>
      </c>
      <c r="C11" s="325">
        <f t="shared" si="4"/>
        <v>57460</v>
      </c>
      <c r="D11" s="326">
        <f t="shared" si="5"/>
        <v>31936</v>
      </c>
      <c r="E11" s="327">
        <f t="shared" si="7"/>
        <v>55.57953358858336</v>
      </c>
      <c r="F11" s="326">
        <f t="shared" si="6"/>
        <v>66902</v>
      </c>
      <c r="G11" s="328">
        <f t="shared" si="8"/>
        <v>20.948772545090183</v>
      </c>
      <c r="H11" s="329">
        <v>24191</v>
      </c>
      <c r="I11" s="330">
        <v>23795</v>
      </c>
      <c r="J11" s="331">
        <f t="shared" si="9"/>
        <v>98.3630275722376</v>
      </c>
      <c r="K11" s="332">
        <v>53849</v>
      </c>
      <c r="L11" s="333">
        <f t="shared" si="12"/>
        <v>22.630384534566087</v>
      </c>
      <c r="M11" s="334">
        <v>1092</v>
      </c>
      <c r="N11" s="335">
        <v>375</v>
      </c>
      <c r="O11" s="331">
        <f t="shared" si="0"/>
        <v>34.34065934065934</v>
      </c>
      <c r="P11" s="335">
        <v>667</v>
      </c>
      <c r="Q11" s="328">
        <f t="shared" si="1"/>
        <v>17.786666666666665</v>
      </c>
      <c r="R11" s="336"/>
      <c r="S11" s="337"/>
      <c r="T11" s="338"/>
      <c r="U11" s="337"/>
      <c r="V11" s="339"/>
      <c r="W11" s="340">
        <v>1871</v>
      </c>
      <c r="X11" s="341">
        <v>998</v>
      </c>
      <c r="Y11" s="331">
        <f>X11/W11*100</f>
        <v>53.340459647247464</v>
      </c>
      <c r="Z11" s="332">
        <v>961</v>
      </c>
      <c r="AA11" s="328">
        <f>Z11/X11*10</f>
        <v>9.629258517034069</v>
      </c>
      <c r="AB11" s="342">
        <v>16556</v>
      </c>
      <c r="AC11" s="343">
        <v>2181</v>
      </c>
      <c r="AD11" s="344">
        <f t="shared" si="13"/>
        <v>13.173471853104616</v>
      </c>
      <c r="AE11" s="343">
        <v>2785</v>
      </c>
      <c r="AF11" s="345">
        <f t="shared" si="14"/>
        <v>12.769371847776249</v>
      </c>
      <c r="AG11" s="342">
        <v>11732</v>
      </c>
      <c r="AH11" s="346">
        <v>4337</v>
      </c>
      <c r="AI11" s="347">
        <f t="shared" si="10"/>
        <v>36.9672690078418</v>
      </c>
      <c r="AJ11" s="346">
        <v>8390</v>
      </c>
      <c r="AK11" s="348">
        <f t="shared" si="11"/>
        <v>19.345169471985244</v>
      </c>
      <c r="AL11" s="342">
        <v>1141</v>
      </c>
      <c r="AM11" s="343">
        <v>250</v>
      </c>
      <c r="AN11" s="349">
        <f t="shared" si="2"/>
        <v>21.910604732690622</v>
      </c>
      <c r="AO11" s="343">
        <v>250</v>
      </c>
      <c r="AP11" s="350">
        <f t="shared" si="3"/>
        <v>10</v>
      </c>
      <c r="AQ11" s="416">
        <v>141</v>
      </c>
      <c r="AR11" s="417"/>
      <c r="AS11" s="417"/>
      <c r="AT11" s="417"/>
      <c r="AU11" s="418"/>
      <c r="AV11" s="419">
        <v>0</v>
      </c>
      <c r="AW11" s="417"/>
      <c r="AX11" s="417"/>
      <c r="AY11" s="417"/>
      <c r="AZ11" s="418"/>
      <c r="BA11" s="342">
        <v>710</v>
      </c>
      <c r="BB11" s="420"/>
      <c r="BC11" s="331"/>
      <c r="BD11" s="420"/>
      <c r="BE11" s="333"/>
      <c r="BF11" s="421">
        <v>10</v>
      </c>
      <c r="BG11" s="422"/>
      <c r="BH11" s="422"/>
      <c r="BI11" s="422"/>
      <c r="BJ11" s="418"/>
      <c r="BK11" s="419"/>
      <c r="BL11" s="417"/>
      <c r="BM11" s="417"/>
      <c r="BN11" s="417"/>
      <c r="BO11" s="418"/>
      <c r="BP11" s="423">
        <v>16</v>
      </c>
      <c r="BQ11" s="422"/>
      <c r="BR11" s="422"/>
      <c r="BS11" s="422"/>
      <c r="BT11" s="424"/>
      <c r="BU11" s="351"/>
      <c r="BV11" s="352"/>
      <c r="BW11" s="349"/>
      <c r="BX11" s="352"/>
      <c r="BY11" s="350"/>
    </row>
    <row r="12" spans="1:77" s="17" customFormat="1" ht="15" customHeight="1">
      <c r="A12" s="542" t="s">
        <v>5</v>
      </c>
      <c r="B12" s="324">
        <v>2357</v>
      </c>
      <c r="C12" s="325">
        <f t="shared" si="4"/>
        <v>79621</v>
      </c>
      <c r="D12" s="326">
        <f t="shared" si="5"/>
        <v>53592</v>
      </c>
      <c r="E12" s="327">
        <f t="shared" si="7"/>
        <v>67.30887579909823</v>
      </c>
      <c r="F12" s="326">
        <f t="shared" si="6"/>
        <v>156534</v>
      </c>
      <c r="G12" s="328">
        <f t="shared" si="8"/>
        <v>29.208463949843264</v>
      </c>
      <c r="H12" s="329">
        <v>36255</v>
      </c>
      <c r="I12" s="330">
        <v>33099</v>
      </c>
      <c r="J12" s="331">
        <f t="shared" si="9"/>
        <v>91.29499379395945</v>
      </c>
      <c r="K12" s="332">
        <v>106153</v>
      </c>
      <c r="L12" s="333">
        <f t="shared" si="12"/>
        <v>32.07136167255808</v>
      </c>
      <c r="M12" s="334">
        <v>6222</v>
      </c>
      <c r="N12" s="335">
        <v>5806</v>
      </c>
      <c r="O12" s="331">
        <f t="shared" si="0"/>
        <v>93.31404693024751</v>
      </c>
      <c r="P12" s="335">
        <v>15398</v>
      </c>
      <c r="Q12" s="328">
        <f t="shared" si="1"/>
        <v>26.520840509817432</v>
      </c>
      <c r="R12" s="336"/>
      <c r="S12" s="337"/>
      <c r="T12" s="338"/>
      <c r="U12" s="337"/>
      <c r="V12" s="339"/>
      <c r="W12" s="340">
        <v>2141</v>
      </c>
      <c r="X12" s="341">
        <v>1728</v>
      </c>
      <c r="Y12" s="331">
        <f>X12/W12*100</f>
        <v>80.70994862213918</v>
      </c>
      <c r="Z12" s="332">
        <v>3964</v>
      </c>
      <c r="AA12" s="328">
        <f>Z12/X12*10</f>
        <v>22.939814814814813</v>
      </c>
      <c r="AB12" s="342">
        <v>12120</v>
      </c>
      <c r="AC12" s="343">
        <v>1486</v>
      </c>
      <c r="AD12" s="344">
        <f t="shared" si="13"/>
        <v>12.26072607260726</v>
      </c>
      <c r="AE12" s="343">
        <v>3424</v>
      </c>
      <c r="AF12" s="345">
        <f t="shared" si="14"/>
        <v>23.04172274562584</v>
      </c>
      <c r="AG12" s="342">
        <v>18130</v>
      </c>
      <c r="AH12" s="346">
        <v>10597</v>
      </c>
      <c r="AI12" s="347">
        <f t="shared" si="10"/>
        <v>58.450082735797025</v>
      </c>
      <c r="AJ12" s="346">
        <v>26569</v>
      </c>
      <c r="AK12" s="348">
        <f t="shared" si="11"/>
        <v>25.072190242521472</v>
      </c>
      <c r="AL12" s="342">
        <v>4291</v>
      </c>
      <c r="AM12" s="343">
        <v>876</v>
      </c>
      <c r="AN12" s="349">
        <f t="shared" si="2"/>
        <v>20.414821719878816</v>
      </c>
      <c r="AO12" s="343">
        <v>1026</v>
      </c>
      <c r="AP12" s="350">
        <f t="shared" si="3"/>
        <v>11.712328767123289</v>
      </c>
      <c r="AQ12" s="416">
        <v>140</v>
      </c>
      <c r="AR12" s="417"/>
      <c r="AS12" s="417"/>
      <c r="AT12" s="417"/>
      <c r="AU12" s="418"/>
      <c r="AV12" s="419">
        <v>32</v>
      </c>
      <c r="AW12" s="417"/>
      <c r="AX12" s="417"/>
      <c r="AY12" s="417"/>
      <c r="AZ12" s="418"/>
      <c r="BA12" s="342">
        <v>290</v>
      </c>
      <c r="BB12" s="420"/>
      <c r="BC12" s="331"/>
      <c r="BD12" s="420"/>
      <c r="BE12" s="333"/>
      <c r="BF12" s="421"/>
      <c r="BG12" s="422"/>
      <c r="BH12" s="422"/>
      <c r="BI12" s="422"/>
      <c r="BJ12" s="418"/>
      <c r="BK12" s="419"/>
      <c r="BL12" s="417"/>
      <c r="BM12" s="417"/>
      <c r="BN12" s="417"/>
      <c r="BO12" s="418"/>
      <c r="BP12" s="423"/>
      <c r="BQ12" s="422"/>
      <c r="BR12" s="422"/>
      <c r="BS12" s="422"/>
      <c r="BT12" s="424"/>
      <c r="BU12" s="351"/>
      <c r="BV12" s="352"/>
      <c r="BW12" s="349"/>
      <c r="BX12" s="352"/>
      <c r="BY12" s="350"/>
    </row>
    <row r="13" spans="1:77" s="17" customFormat="1" ht="16.5" customHeight="1">
      <c r="A13" s="542" t="s">
        <v>6</v>
      </c>
      <c r="B13" s="324">
        <v>220</v>
      </c>
      <c r="C13" s="325">
        <f t="shared" si="4"/>
        <v>18101</v>
      </c>
      <c r="D13" s="326">
        <f t="shared" si="5"/>
        <v>13056</v>
      </c>
      <c r="E13" s="327">
        <f t="shared" si="7"/>
        <v>72.12861167891276</v>
      </c>
      <c r="F13" s="326">
        <f t="shared" si="6"/>
        <v>23836</v>
      </c>
      <c r="G13" s="328">
        <f t="shared" si="8"/>
        <v>18.256740196078432</v>
      </c>
      <c r="H13" s="329">
        <v>11243</v>
      </c>
      <c r="I13" s="330">
        <v>11243</v>
      </c>
      <c r="J13" s="331">
        <f t="shared" si="9"/>
        <v>100</v>
      </c>
      <c r="K13" s="332">
        <v>22071</v>
      </c>
      <c r="L13" s="333">
        <f t="shared" si="12"/>
        <v>19.63088143733879</v>
      </c>
      <c r="M13" s="334">
        <v>432</v>
      </c>
      <c r="N13" s="335">
        <v>432</v>
      </c>
      <c r="O13" s="331">
        <f t="shared" si="0"/>
        <v>100</v>
      </c>
      <c r="P13" s="335">
        <v>442</v>
      </c>
      <c r="Q13" s="328">
        <f t="shared" si="1"/>
        <v>10.231481481481481</v>
      </c>
      <c r="R13" s="336"/>
      <c r="S13" s="337"/>
      <c r="T13" s="338"/>
      <c r="U13" s="337"/>
      <c r="V13" s="339"/>
      <c r="W13" s="340">
        <v>404</v>
      </c>
      <c r="X13" s="341">
        <v>404</v>
      </c>
      <c r="Y13" s="331">
        <f>X13/W13*100</f>
        <v>100</v>
      </c>
      <c r="Z13" s="354">
        <v>343</v>
      </c>
      <c r="AA13" s="328">
        <f>Z13/X13*10</f>
        <v>8.49009900990099</v>
      </c>
      <c r="AB13" s="342">
        <v>3393</v>
      </c>
      <c r="AC13" s="337">
        <v>70</v>
      </c>
      <c r="AD13" s="344">
        <f t="shared" si="13"/>
        <v>2.06307102858827</v>
      </c>
      <c r="AE13" s="337">
        <v>45</v>
      </c>
      <c r="AF13" s="345">
        <f t="shared" si="14"/>
        <v>6.428571428571429</v>
      </c>
      <c r="AG13" s="342">
        <v>1236</v>
      </c>
      <c r="AH13" s="355">
        <v>438</v>
      </c>
      <c r="AI13" s="347">
        <f t="shared" si="10"/>
        <v>35.43689320388349</v>
      </c>
      <c r="AJ13" s="355">
        <v>482</v>
      </c>
      <c r="AK13" s="348">
        <f t="shared" si="11"/>
        <v>11.004566210045663</v>
      </c>
      <c r="AL13" s="342">
        <v>589</v>
      </c>
      <c r="AM13" s="337">
        <v>469</v>
      </c>
      <c r="AN13" s="349">
        <f t="shared" si="2"/>
        <v>79.62648556876061</v>
      </c>
      <c r="AO13" s="337">
        <v>453</v>
      </c>
      <c r="AP13" s="350">
        <f t="shared" si="3"/>
        <v>9.658848614072495</v>
      </c>
      <c r="AQ13" s="416">
        <v>115</v>
      </c>
      <c r="AR13" s="425"/>
      <c r="AS13" s="425"/>
      <c r="AT13" s="425"/>
      <c r="AU13" s="426"/>
      <c r="AV13" s="419">
        <v>150</v>
      </c>
      <c r="AW13" s="427"/>
      <c r="AX13" s="417"/>
      <c r="AY13" s="427"/>
      <c r="AZ13" s="418"/>
      <c r="BA13" s="342">
        <v>424</v>
      </c>
      <c r="BB13" s="420"/>
      <c r="BC13" s="331"/>
      <c r="BD13" s="420"/>
      <c r="BE13" s="333"/>
      <c r="BF13" s="421">
        <v>55</v>
      </c>
      <c r="BG13" s="425"/>
      <c r="BH13" s="422"/>
      <c r="BI13" s="425"/>
      <c r="BJ13" s="418"/>
      <c r="BK13" s="419">
        <v>60</v>
      </c>
      <c r="BL13" s="427"/>
      <c r="BM13" s="417"/>
      <c r="BN13" s="427"/>
      <c r="BO13" s="418"/>
      <c r="BP13" s="428"/>
      <c r="BQ13" s="425"/>
      <c r="BR13" s="425"/>
      <c r="BS13" s="425"/>
      <c r="BT13" s="429"/>
      <c r="BU13" s="356"/>
      <c r="BV13" s="352"/>
      <c r="BW13" s="349"/>
      <c r="BX13" s="352"/>
      <c r="BY13" s="350"/>
    </row>
    <row r="14" spans="1:77" s="17" customFormat="1" ht="17.25" customHeight="1">
      <c r="A14" s="542" t="s">
        <v>7</v>
      </c>
      <c r="B14" s="324">
        <v>886</v>
      </c>
      <c r="C14" s="325">
        <f t="shared" si="4"/>
        <v>31034</v>
      </c>
      <c r="D14" s="326">
        <f t="shared" si="5"/>
        <v>18531</v>
      </c>
      <c r="E14" s="327">
        <f t="shared" si="7"/>
        <v>59.71192885222659</v>
      </c>
      <c r="F14" s="326">
        <f t="shared" si="6"/>
        <v>53713</v>
      </c>
      <c r="G14" s="328">
        <f t="shared" si="8"/>
        <v>28.98548378392963</v>
      </c>
      <c r="H14" s="329">
        <v>15411</v>
      </c>
      <c r="I14" s="330">
        <v>14300</v>
      </c>
      <c r="J14" s="331">
        <f t="shared" si="9"/>
        <v>92.790863668808</v>
      </c>
      <c r="K14" s="332">
        <v>43377</v>
      </c>
      <c r="L14" s="333">
        <f t="shared" si="12"/>
        <v>30.333566433566435</v>
      </c>
      <c r="M14" s="334">
        <v>395</v>
      </c>
      <c r="N14" s="335">
        <v>278</v>
      </c>
      <c r="O14" s="331">
        <f t="shared" si="0"/>
        <v>70.37974683544303</v>
      </c>
      <c r="P14" s="335">
        <v>502</v>
      </c>
      <c r="Q14" s="328">
        <f t="shared" si="1"/>
        <v>18.057553956834532</v>
      </c>
      <c r="R14" s="336"/>
      <c r="S14" s="337"/>
      <c r="T14" s="338"/>
      <c r="U14" s="337"/>
      <c r="V14" s="339"/>
      <c r="W14" s="340">
        <v>1480</v>
      </c>
      <c r="X14" s="341"/>
      <c r="Y14" s="331"/>
      <c r="Z14" s="354"/>
      <c r="AA14" s="328"/>
      <c r="AB14" s="342">
        <v>6226</v>
      </c>
      <c r="AC14" s="337">
        <v>930</v>
      </c>
      <c r="AD14" s="344">
        <f t="shared" si="13"/>
        <v>14.93735946032766</v>
      </c>
      <c r="AE14" s="337">
        <v>1656</v>
      </c>
      <c r="AF14" s="345">
        <f t="shared" si="14"/>
        <v>17.806451612903228</v>
      </c>
      <c r="AG14" s="342">
        <v>7221</v>
      </c>
      <c r="AH14" s="355">
        <v>2823</v>
      </c>
      <c r="AI14" s="347">
        <f t="shared" si="10"/>
        <v>39.09430826755297</v>
      </c>
      <c r="AJ14" s="355">
        <v>7878</v>
      </c>
      <c r="AK14" s="348">
        <f t="shared" si="11"/>
        <v>27.906482465462275</v>
      </c>
      <c r="AL14" s="342">
        <v>301</v>
      </c>
      <c r="AM14" s="337">
        <v>200</v>
      </c>
      <c r="AN14" s="349">
        <f t="shared" si="2"/>
        <v>66.44518272425249</v>
      </c>
      <c r="AO14" s="337">
        <v>300</v>
      </c>
      <c r="AP14" s="350">
        <f t="shared" si="3"/>
        <v>15</v>
      </c>
      <c r="AQ14" s="416"/>
      <c r="AR14" s="425"/>
      <c r="AS14" s="425"/>
      <c r="AT14" s="425"/>
      <c r="AU14" s="426"/>
      <c r="AV14" s="419"/>
      <c r="AW14" s="427"/>
      <c r="AX14" s="417"/>
      <c r="AY14" s="427"/>
      <c r="AZ14" s="418"/>
      <c r="BA14" s="342"/>
      <c r="BB14" s="420"/>
      <c r="BC14" s="331"/>
      <c r="BD14" s="420"/>
      <c r="BE14" s="333"/>
      <c r="BF14" s="421"/>
      <c r="BG14" s="425"/>
      <c r="BH14" s="422"/>
      <c r="BI14" s="425"/>
      <c r="BJ14" s="418"/>
      <c r="BK14" s="419"/>
      <c r="BL14" s="427"/>
      <c r="BM14" s="417"/>
      <c r="BN14" s="427"/>
      <c r="BO14" s="418"/>
      <c r="BP14" s="428"/>
      <c r="BQ14" s="425"/>
      <c r="BR14" s="425"/>
      <c r="BS14" s="425"/>
      <c r="BT14" s="429"/>
      <c r="BU14" s="356"/>
      <c r="BV14" s="352"/>
      <c r="BW14" s="349"/>
      <c r="BX14" s="352"/>
      <c r="BY14" s="350"/>
    </row>
    <row r="15" spans="1:77" s="17" customFormat="1" ht="15" customHeight="1">
      <c r="A15" s="542" t="s">
        <v>8</v>
      </c>
      <c r="B15" s="324"/>
      <c r="C15" s="325">
        <f t="shared" si="4"/>
        <v>17034</v>
      </c>
      <c r="D15" s="326">
        <f t="shared" si="5"/>
        <v>16354</v>
      </c>
      <c r="E15" s="327">
        <f t="shared" si="7"/>
        <v>96.00798403193613</v>
      </c>
      <c r="F15" s="326">
        <f t="shared" si="6"/>
        <v>37621</v>
      </c>
      <c r="G15" s="328">
        <f t="shared" si="8"/>
        <v>23.004158004158004</v>
      </c>
      <c r="H15" s="329">
        <v>10548</v>
      </c>
      <c r="I15" s="330">
        <v>10548</v>
      </c>
      <c r="J15" s="331">
        <f t="shared" si="9"/>
        <v>100</v>
      </c>
      <c r="K15" s="332">
        <v>28253</v>
      </c>
      <c r="L15" s="333">
        <f t="shared" si="12"/>
        <v>26.78517254455821</v>
      </c>
      <c r="M15" s="334"/>
      <c r="N15" s="335"/>
      <c r="O15" s="331"/>
      <c r="P15" s="335"/>
      <c r="Q15" s="328"/>
      <c r="R15" s="336"/>
      <c r="S15" s="337"/>
      <c r="T15" s="338"/>
      <c r="U15" s="337"/>
      <c r="V15" s="339"/>
      <c r="W15" s="340">
        <v>403</v>
      </c>
      <c r="X15" s="341">
        <v>403</v>
      </c>
      <c r="Y15" s="331">
        <f>X15/W15*100</f>
        <v>100</v>
      </c>
      <c r="Z15" s="354">
        <v>342</v>
      </c>
      <c r="AA15" s="328">
        <f>Z15/X15*10</f>
        <v>8.486352357320099</v>
      </c>
      <c r="AB15" s="342">
        <v>46</v>
      </c>
      <c r="AC15" s="337">
        <v>46</v>
      </c>
      <c r="AD15" s="344">
        <f t="shared" si="13"/>
        <v>100</v>
      </c>
      <c r="AE15" s="337">
        <v>85</v>
      </c>
      <c r="AF15" s="345">
        <f t="shared" si="14"/>
        <v>18.47826086956522</v>
      </c>
      <c r="AG15" s="342">
        <v>4647</v>
      </c>
      <c r="AH15" s="355">
        <v>4647</v>
      </c>
      <c r="AI15" s="347">
        <f t="shared" si="10"/>
        <v>100</v>
      </c>
      <c r="AJ15" s="355">
        <v>8089</v>
      </c>
      <c r="AK15" s="348">
        <f t="shared" si="11"/>
        <v>17.406929201635464</v>
      </c>
      <c r="AL15" s="342">
        <v>710</v>
      </c>
      <c r="AM15" s="337">
        <v>710</v>
      </c>
      <c r="AN15" s="349">
        <f t="shared" si="2"/>
        <v>100</v>
      </c>
      <c r="AO15" s="337">
        <v>852</v>
      </c>
      <c r="AP15" s="350">
        <f t="shared" si="3"/>
        <v>12</v>
      </c>
      <c r="AQ15" s="416"/>
      <c r="AR15" s="427"/>
      <c r="AS15" s="427"/>
      <c r="AT15" s="427"/>
      <c r="AU15" s="426"/>
      <c r="AV15" s="419">
        <v>280</v>
      </c>
      <c r="AW15" s="427"/>
      <c r="AX15" s="417"/>
      <c r="AY15" s="427"/>
      <c r="AZ15" s="418"/>
      <c r="BA15" s="342"/>
      <c r="BB15" s="420"/>
      <c r="BC15" s="331"/>
      <c r="BD15" s="420"/>
      <c r="BE15" s="333"/>
      <c r="BF15" s="421"/>
      <c r="BG15" s="425"/>
      <c r="BH15" s="422"/>
      <c r="BI15" s="425"/>
      <c r="BJ15" s="418"/>
      <c r="BK15" s="419">
        <v>400</v>
      </c>
      <c r="BL15" s="427"/>
      <c r="BM15" s="417"/>
      <c r="BN15" s="427"/>
      <c r="BO15" s="418"/>
      <c r="BP15" s="428"/>
      <c r="BQ15" s="425"/>
      <c r="BR15" s="425"/>
      <c r="BS15" s="425"/>
      <c r="BT15" s="429"/>
      <c r="BU15" s="356"/>
      <c r="BV15" s="352"/>
      <c r="BW15" s="349"/>
      <c r="BX15" s="352"/>
      <c r="BY15" s="350"/>
    </row>
    <row r="16" spans="1:77" s="17" customFormat="1" ht="17.25" customHeight="1">
      <c r="A16" s="542" t="s">
        <v>9</v>
      </c>
      <c r="B16" s="324">
        <v>510</v>
      </c>
      <c r="C16" s="325">
        <f t="shared" si="4"/>
        <v>11636</v>
      </c>
      <c r="D16" s="326">
        <f t="shared" si="5"/>
        <v>8492</v>
      </c>
      <c r="E16" s="327">
        <f>D16/C16*100</f>
        <v>72.98040563767618</v>
      </c>
      <c r="F16" s="326">
        <f t="shared" si="6"/>
        <v>12292</v>
      </c>
      <c r="G16" s="328">
        <f t="shared" si="8"/>
        <v>14.474799811587376</v>
      </c>
      <c r="H16" s="329">
        <v>6834</v>
      </c>
      <c r="I16" s="330">
        <v>6834</v>
      </c>
      <c r="J16" s="331">
        <f t="shared" si="9"/>
        <v>100</v>
      </c>
      <c r="K16" s="332">
        <v>10251</v>
      </c>
      <c r="L16" s="333">
        <f>K16/I16*10</f>
        <v>15</v>
      </c>
      <c r="M16" s="334">
        <v>410</v>
      </c>
      <c r="N16" s="335">
        <v>410</v>
      </c>
      <c r="O16" s="331">
        <f t="shared" si="0"/>
        <v>100</v>
      </c>
      <c r="P16" s="335">
        <v>738</v>
      </c>
      <c r="Q16" s="328">
        <f t="shared" si="1"/>
        <v>18</v>
      </c>
      <c r="R16" s="336"/>
      <c r="S16" s="337"/>
      <c r="T16" s="338"/>
      <c r="U16" s="337"/>
      <c r="V16" s="339"/>
      <c r="W16" s="340">
        <v>513</v>
      </c>
      <c r="X16" s="341">
        <v>393</v>
      </c>
      <c r="Y16" s="331">
        <f>X16/W16*100</f>
        <v>76.60818713450293</v>
      </c>
      <c r="Z16" s="354">
        <v>196</v>
      </c>
      <c r="AA16" s="328">
        <f>Z16/X16*10</f>
        <v>4.987277353689567</v>
      </c>
      <c r="AB16" s="342">
        <v>325</v>
      </c>
      <c r="AC16" s="337"/>
      <c r="AD16" s="344"/>
      <c r="AE16" s="337"/>
      <c r="AF16" s="345"/>
      <c r="AG16" s="342">
        <v>910</v>
      </c>
      <c r="AH16" s="355">
        <v>605</v>
      </c>
      <c r="AI16" s="347">
        <f t="shared" si="10"/>
        <v>66.48351648351648</v>
      </c>
      <c r="AJ16" s="355">
        <v>982</v>
      </c>
      <c r="AK16" s="348">
        <f t="shared" si="11"/>
        <v>16.231404958677686</v>
      </c>
      <c r="AL16" s="342">
        <v>1632</v>
      </c>
      <c r="AM16" s="337">
        <v>190</v>
      </c>
      <c r="AN16" s="349">
        <f t="shared" si="2"/>
        <v>11.642156862745098</v>
      </c>
      <c r="AO16" s="337">
        <v>95</v>
      </c>
      <c r="AP16" s="350">
        <f t="shared" si="3"/>
        <v>5</v>
      </c>
      <c r="AQ16" s="416"/>
      <c r="AR16" s="427"/>
      <c r="AS16" s="427"/>
      <c r="AT16" s="427"/>
      <c r="AU16" s="426"/>
      <c r="AV16" s="419">
        <v>200</v>
      </c>
      <c r="AW16" s="427"/>
      <c r="AX16" s="417"/>
      <c r="AY16" s="427"/>
      <c r="AZ16" s="418"/>
      <c r="BA16" s="342"/>
      <c r="BB16" s="420"/>
      <c r="BC16" s="331"/>
      <c r="BD16" s="420"/>
      <c r="BE16" s="333"/>
      <c r="BF16" s="421"/>
      <c r="BG16" s="425"/>
      <c r="BH16" s="422"/>
      <c r="BI16" s="425"/>
      <c r="BJ16" s="418"/>
      <c r="BK16" s="419">
        <v>607</v>
      </c>
      <c r="BL16" s="427"/>
      <c r="BM16" s="417"/>
      <c r="BN16" s="427"/>
      <c r="BO16" s="418"/>
      <c r="BP16" s="428">
        <v>50</v>
      </c>
      <c r="BQ16" s="425"/>
      <c r="BR16" s="425"/>
      <c r="BS16" s="425"/>
      <c r="BT16" s="429"/>
      <c r="BU16" s="356">
        <v>155</v>
      </c>
      <c r="BV16" s="352">
        <v>60</v>
      </c>
      <c r="BW16" s="349">
        <f>BV16/BU16*100</f>
        <v>38.70967741935484</v>
      </c>
      <c r="BX16" s="352">
        <v>30</v>
      </c>
      <c r="BY16" s="350">
        <f>BX16/BV16*10</f>
        <v>5</v>
      </c>
    </row>
    <row r="17" spans="1:77" s="17" customFormat="1" ht="16.5" customHeight="1">
      <c r="A17" s="542" t="s">
        <v>20</v>
      </c>
      <c r="B17" s="324">
        <v>1063</v>
      </c>
      <c r="C17" s="325">
        <f t="shared" si="4"/>
        <v>25528</v>
      </c>
      <c r="D17" s="326">
        <f t="shared" si="5"/>
        <v>18962</v>
      </c>
      <c r="E17" s="327">
        <f t="shared" si="7"/>
        <v>74.27922281416484</v>
      </c>
      <c r="F17" s="326">
        <f t="shared" si="6"/>
        <v>39202</v>
      </c>
      <c r="G17" s="328">
        <f t="shared" si="8"/>
        <v>20.673979538023417</v>
      </c>
      <c r="H17" s="329">
        <v>14315</v>
      </c>
      <c r="I17" s="330">
        <v>14315</v>
      </c>
      <c r="J17" s="331">
        <f t="shared" si="9"/>
        <v>100</v>
      </c>
      <c r="K17" s="332">
        <v>32450</v>
      </c>
      <c r="L17" s="333">
        <f t="shared" si="12"/>
        <v>22.668529514495287</v>
      </c>
      <c r="M17" s="334">
        <v>270</v>
      </c>
      <c r="N17" s="335">
        <v>270</v>
      </c>
      <c r="O17" s="331">
        <f t="shared" si="0"/>
        <v>100</v>
      </c>
      <c r="P17" s="335">
        <v>385</v>
      </c>
      <c r="Q17" s="328">
        <f t="shared" si="1"/>
        <v>14.259259259259258</v>
      </c>
      <c r="R17" s="336"/>
      <c r="S17" s="337"/>
      <c r="T17" s="338"/>
      <c r="U17" s="337"/>
      <c r="V17" s="339"/>
      <c r="W17" s="340">
        <v>294</v>
      </c>
      <c r="X17" s="341"/>
      <c r="Y17" s="331"/>
      <c r="Z17" s="354"/>
      <c r="AA17" s="328"/>
      <c r="AB17" s="342">
        <v>640</v>
      </c>
      <c r="AC17" s="337"/>
      <c r="AD17" s="344"/>
      <c r="AE17" s="337"/>
      <c r="AF17" s="345"/>
      <c r="AG17" s="342">
        <v>8284</v>
      </c>
      <c r="AH17" s="355">
        <v>4023</v>
      </c>
      <c r="AI17" s="347">
        <f aca="true" t="shared" si="15" ref="AI17:AI26">AH17/AG17*100</f>
        <v>48.56349589570256</v>
      </c>
      <c r="AJ17" s="355">
        <v>5944</v>
      </c>
      <c r="AK17" s="348">
        <f aca="true" t="shared" si="16" ref="AK17:AK26">AJ17/AH17*10</f>
        <v>14.775043499875714</v>
      </c>
      <c r="AL17" s="342">
        <v>1537</v>
      </c>
      <c r="AM17" s="337">
        <v>354</v>
      </c>
      <c r="AN17" s="349">
        <f>AM17/AL17*100</f>
        <v>23.031880286271956</v>
      </c>
      <c r="AO17" s="337">
        <v>423</v>
      </c>
      <c r="AP17" s="350">
        <f>AO17/AM17*10</f>
        <v>11.94915254237288</v>
      </c>
      <c r="AQ17" s="416"/>
      <c r="AR17" s="427"/>
      <c r="AS17" s="427"/>
      <c r="AT17" s="427"/>
      <c r="AU17" s="426"/>
      <c r="AV17" s="419"/>
      <c r="AW17" s="427"/>
      <c r="AX17" s="417"/>
      <c r="AY17" s="427"/>
      <c r="AZ17" s="418"/>
      <c r="BA17" s="342">
        <v>188</v>
      </c>
      <c r="BB17" s="420"/>
      <c r="BC17" s="331"/>
      <c r="BD17" s="420"/>
      <c r="BE17" s="333"/>
      <c r="BF17" s="421"/>
      <c r="BG17" s="425"/>
      <c r="BH17" s="422"/>
      <c r="BI17" s="425"/>
      <c r="BJ17" s="418"/>
      <c r="BK17" s="419"/>
      <c r="BL17" s="427"/>
      <c r="BM17" s="417"/>
      <c r="BN17" s="427"/>
      <c r="BO17" s="418"/>
      <c r="BP17" s="428"/>
      <c r="BQ17" s="425"/>
      <c r="BR17" s="425"/>
      <c r="BS17" s="425"/>
      <c r="BT17" s="429"/>
      <c r="BU17" s="356"/>
      <c r="BV17" s="352"/>
      <c r="BW17" s="352"/>
      <c r="BX17" s="352"/>
      <c r="BY17" s="353"/>
    </row>
    <row r="18" spans="1:77" s="17" customFormat="1" ht="15.75" customHeight="1">
      <c r="A18" s="542" t="s">
        <v>10</v>
      </c>
      <c r="B18" s="324">
        <v>694</v>
      </c>
      <c r="C18" s="325">
        <f t="shared" si="4"/>
        <v>15440</v>
      </c>
      <c r="D18" s="326">
        <f t="shared" si="5"/>
        <v>8288</v>
      </c>
      <c r="E18" s="327">
        <f t="shared" si="7"/>
        <v>53.678756476683944</v>
      </c>
      <c r="F18" s="326">
        <f t="shared" si="6"/>
        <v>12739</v>
      </c>
      <c r="G18" s="328">
        <f t="shared" si="8"/>
        <v>15.370415057915059</v>
      </c>
      <c r="H18" s="329">
        <v>5459</v>
      </c>
      <c r="I18" s="330">
        <v>5459</v>
      </c>
      <c r="J18" s="331">
        <f t="shared" si="9"/>
        <v>100</v>
      </c>
      <c r="K18" s="332">
        <v>9594</v>
      </c>
      <c r="L18" s="333">
        <f t="shared" si="12"/>
        <v>17.57464737131343</v>
      </c>
      <c r="M18" s="334"/>
      <c r="N18" s="335"/>
      <c r="O18" s="331"/>
      <c r="P18" s="335"/>
      <c r="Q18" s="328"/>
      <c r="R18" s="336"/>
      <c r="S18" s="337"/>
      <c r="T18" s="338"/>
      <c r="U18" s="337"/>
      <c r="V18" s="339"/>
      <c r="W18" s="340">
        <v>426</v>
      </c>
      <c r="X18" s="341"/>
      <c r="Y18" s="331"/>
      <c r="Z18" s="354"/>
      <c r="AA18" s="328"/>
      <c r="AB18" s="342">
        <v>3868</v>
      </c>
      <c r="AC18" s="337">
        <v>314</v>
      </c>
      <c r="AD18" s="344">
        <f t="shared" si="13"/>
        <v>8.11789038262668</v>
      </c>
      <c r="AE18" s="337">
        <v>376</v>
      </c>
      <c r="AF18" s="345">
        <f t="shared" si="14"/>
        <v>11.97452229299363</v>
      </c>
      <c r="AG18" s="342">
        <v>4553</v>
      </c>
      <c r="AH18" s="355">
        <v>2515</v>
      </c>
      <c r="AI18" s="347">
        <f t="shared" si="15"/>
        <v>55.238304414671646</v>
      </c>
      <c r="AJ18" s="355">
        <v>2769</v>
      </c>
      <c r="AK18" s="348">
        <f t="shared" si="16"/>
        <v>11.009940357852884</v>
      </c>
      <c r="AL18" s="342">
        <v>577</v>
      </c>
      <c r="AM18" s="337"/>
      <c r="AN18" s="349"/>
      <c r="AO18" s="337"/>
      <c r="AP18" s="350"/>
      <c r="AQ18" s="416"/>
      <c r="AR18" s="427"/>
      <c r="AS18" s="427"/>
      <c r="AT18" s="427"/>
      <c r="AU18" s="426"/>
      <c r="AV18" s="419"/>
      <c r="AW18" s="427"/>
      <c r="AX18" s="417"/>
      <c r="AY18" s="427"/>
      <c r="AZ18" s="418"/>
      <c r="BA18" s="342">
        <v>545</v>
      </c>
      <c r="BB18" s="420"/>
      <c r="BC18" s="331"/>
      <c r="BD18" s="420"/>
      <c r="BE18" s="333"/>
      <c r="BF18" s="421"/>
      <c r="BG18" s="425"/>
      <c r="BH18" s="422"/>
      <c r="BI18" s="425"/>
      <c r="BJ18" s="418"/>
      <c r="BK18" s="419">
        <v>12</v>
      </c>
      <c r="BL18" s="427"/>
      <c r="BM18" s="417"/>
      <c r="BN18" s="427"/>
      <c r="BO18" s="418"/>
      <c r="BP18" s="428"/>
      <c r="BQ18" s="425"/>
      <c r="BR18" s="425"/>
      <c r="BS18" s="425"/>
      <c r="BT18" s="429"/>
      <c r="BU18" s="356"/>
      <c r="BV18" s="352"/>
      <c r="BW18" s="352"/>
      <c r="BX18" s="352"/>
      <c r="BY18" s="353"/>
    </row>
    <row r="19" spans="1:77" s="17" customFormat="1" ht="16.5" customHeight="1">
      <c r="A19" s="542" t="s">
        <v>11</v>
      </c>
      <c r="B19" s="324">
        <v>218</v>
      </c>
      <c r="C19" s="325">
        <f t="shared" si="4"/>
        <v>18457</v>
      </c>
      <c r="D19" s="326">
        <f t="shared" si="5"/>
        <v>9944</v>
      </c>
      <c r="E19" s="327">
        <f aca="true" t="shared" si="17" ref="E19:E25">D19/C19*100</f>
        <v>53.87657799208972</v>
      </c>
      <c r="F19" s="326">
        <f t="shared" si="6"/>
        <v>13227</v>
      </c>
      <c r="G19" s="328">
        <f aca="true" t="shared" si="18" ref="G19:G25">F19/D19*10</f>
        <v>13.301488334674175</v>
      </c>
      <c r="H19" s="329">
        <v>5769</v>
      </c>
      <c r="I19" s="330">
        <v>5709</v>
      </c>
      <c r="J19" s="331">
        <f aca="true" t="shared" si="19" ref="J19:J26">I19/H19*100</f>
        <v>98.95995839833593</v>
      </c>
      <c r="K19" s="332">
        <v>8675</v>
      </c>
      <c r="L19" s="333">
        <f aca="true" t="shared" si="20" ref="L19:L26">K19/I19*10</f>
        <v>15.195305657733405</v>
      </c>
      <c r="M19" s="334">
        <v>751</v>
      </c>
      <c r="N19" s="335">
        <v>751</v>
      </c>
      <c r="O19" s="331">
        <f>N19/M19*100</f>
        <v>100</v>
      </c>
      <c r="P19" s="335">
        <v>1000</v>
      </c>
      <c r="Q19" s="328">
        <f>P19/N19*10</f>
        <v>13.315579227696405</v>
      </c>
      <c r="R19" s="336">
        <v>541</v>
      </c>
      <c r="S19" s="337">
        <v>541</v>
      </c>
      <c r="T19" s="338">
        <f>S19/R19*100</f>
        <v>100</v>
      </c>
      <c r="U19" s="337">
        <v>633</v>
      </c>
      <c r="V19" s="339">
        <f>U19/S19*10</f>
        <v>11.700554528650645</v>
      </c>
      <c r="W19" s="340"/>
      <c r="X19" s="341"/>
      <c r="Y19" s="331"/>
      <c r="Z19" s="354"/>
      <c r="AA19" s="328"/>
      <c r="AB19" s="342">
        <v>3336</v>
      </c>
      <c r="AC19" s="337"/>
      <c r="AD19" s="344"/>
      <c r="AE19" s="337"/>
      <c r="AF19" s="345"/>
      <c r="AG19" s="342">
        <v>4921</v>
      </c>
      <c r="AH19" s="355">
        <v>2863</v>
      </c>
      <c r="AI19" s="347">
        <f t="shared" si="15"/>
        <v>58.179231863442396</v>
      </c>
      <c r="AJ19" s="355">
        <v>2855</v>
      </c>
      <c r="AK19" s="348">
        <f t="shared" si="16"/>
        <v>9.97205728257073</v>
      </c>
      <c r="AL19" s="342">
        <v>2449</v>
      </c>
      <c r="AM19" s="337">
        <v>80</v>
      </c>
      <c r="AN19" s="349">
        <f>AM19/AL19*100</f>
        <v>3.2666394446712945</v>
      </c>
      <c r="AO19" s="337">
        <v>64</v>
      </c>
      <c r="AP19" s="350">
        <f>AO19/AM19*10</f>
        <v>8</v>
      </c>
      <c r="AQ19" s="416"/>
      <c r="AR19" s="427"/>
      <c r="AS19" s="427"/>
      <c r="AT19" s="427"/>
      <c r="AU19" s="426"/>
      <c r="AV19" s="419">
        <v>480</v>
      </c>
      <c r="AW19" s="427"/>
      <c r="AX19" s="417"/>
      <c r="AY19" s="427"/>
      <c r="AZ19" s="418"/>
      <c r="BA19" s="342">
        <v>210</v>
      </c>
      <c r="BB19" s="420"/>
      <c r="BC19" s="331"/>
      <c r="BD19" s="420"/>
      <c r="BE19" s="333"/>
      <c r="BF19" s="421"/>
      <c r="BG19" s="425"/>
      <c r="BH19" s="422"/>
      <c r="BI19" s="425"/>
      <c r="BJ19" s="418"/>
      <c r="BK19" s="419"/>
      <c r="BL19" s="427"/>
      <c r="BM19" s="417"/>
      <c r="BN19" s="427"/>
      <c r="BO19" s="418"/>
      <c r="BP19" s="428"/>
      <c r="BQ19" s="425"/>
      <c r="BR19" s="425"/>
      <c r="BS19" s="425"/>
      <c r="BT19" s="429"/>
      <c r="BU19" s="356"/>
      <c r="BV19" s="352"/>
      <c r="BW19" s="352"/>
      <c r="BX19" s="352"/>
      <c r="BY19" s="353"/>
    </row>
    <row r="20" spans="1:77" s="17" customFormat="1" ht="15.75" customHeight="1">
      <c r="A20" s="542" t="s">
        <v>21</v>
      </c>
      <c r="B20" s="324">
        <v>910</v>
      </c>
      <c r="C20" s="325">
        <f t="shared" si="4"/>
        <v>28179</v>
      </c>
      <c r="D20" s="326">
        <f t="shared" si="5"/>
        <v>20313</v>
      </c>
      <c r="E20" s="327">
        <f t="shared" si="17"/>
        <v>72.08559565633983</v>
      </c>
      <c r="F20" s="326">
        <f t="shared" si="6"/>
        <v>52077</v>
      </c>
      <c r="G20" s="328">
        <f t="shared" si="18"/>
        <v>25.63727662088318</v>
      </c>
      <c r="H20" s="329">
        <v>15456</v>
      </c>
      <c r="I20" s="330">
        <v>15456</v>
      </c>
      <c r="J20" s="331">
        <f t="shared" si="19"/>
        <v>100</v>
      </c>
      <c r="K20" s="332">
        <v>41137</v>
      </c>
      <c r="L20" s="333">
        <f t="shared" si="20"/>
        <v>26.615553830227743</v>
      </c>
      <c r="M20" s="334">
        <v>492</v>
      </c>
      <c r="N20" s="335">
        <v>492</v>
      </c>
      <c r="O20" s="331">
        <f>N20/M20*100</f>
        <v>100</v>
      </c>
      <c r="P20" s="335">
        <v>742</v>
      </c>
      <c r="Q20" s="328">
        <f>P20/N20*10</f>
        <v>15.081300813008129</v>
      </c>
      <c r="R20" s="336">
        <v>180</v>
      </c>
      <c r="S20" s="337">
        <v>180</v>
      </c>
      <c r="T20" s="338">
        <f>S20/R20*100</f>
        <v>100</v>
      </c>
      <c r="U20" s="337">
        <v>360</v>
      </c>
      <c r="V20" s="339">
        <f>U20/S20*10</f>
        <v>20</v>
      </c>
      <c r="W20" s="340">
        <v>498</v>
      </c>
      <c r="X20" s="341">
        <v>40</v>
      </c>
      <c r="Y20" s="331">
        <f aca="true" t="shared" si="21" ref="Y20:Y26">X20/W20*100</f>
        <v>8.032128514056225</v>
      </c>
      <c r="Z20" s="332">
        <v>43</v>
      </c>
      <c r="AA20" s="328">
        <f aca="true" t="shared" si="22" ref="AA20:AA26">Z20/X20*10</f>
        <v>10.75</v>
      </c>
      <c r="AB20" s="342">
        <v>1886</v>
      </c>
      <c r="AC20" s="343">
        <v>155</v>
      </c>
      <c r="AD20" s="344">
        <f>AC20/AB20*100</f>
        <v>8.218451749734887</v>
      </c>
      <c r="AE20" s="343">
        <v>306</v>
      </c>
      <c r="AF20" s="345">
        <f>AE20/AC20*10</f>
        <v>19.741935483870968</v>
      </c>
      <c r="AG20" s="342">
        <v>6084</v>
      </c>
      <c r="AH20" s="346">
        <v>3401</v>
      </c>
      <c r="AI20" s="347">
        <f t="shared" si="15"/>
        <v>55.90072320841551</v>
      </c>
      <c r="AJ20" s="346">
        <v>8523</v>
      </c>
      <c r="AK20" s="348">
        <f t="shared" si="16"/>
        <v>25.060276389297265</v>
      </c>
      <c r="AL20" s="342">
        <v>1470</v>
      </c>
      <c r="AM20" s="343">
        <v>436</v>
      </c>
      <c r="AN20" s="349">
        <f>AM20/AL20*100</f>
        <v>29.65986394557823</v>
      </c>
      <c r="AO20" s="343">
        <v>754</v>
      </c>
      <c r="AP20" s="350">
        <f>AO20/AM20*10</f>
        <v>17.293577981651374</v>
      </c>
      <c r="AQ20" s="416">
        <v>263</v>
      </c>
      <c r="AR20" s="417"/>
      <c r="AS20" s="427"/>
      <c r="AT20" s="417"/>
      <c r="AU20" s="426"/>
      <c r="AV20" s="419">
        <v>470</v>
      </c>
      <c r="AW20" s="417"/>
      <c r="AX20" s="417"/>
      <c r="AY20" s="417"/>
      <c r="AZ20" s="418"/>
      <c r="BA20" s="342">
        <v>835</v>
      </c>
      <c r="BB20" s="420"/>
      <c r="BC20" s="331"/>
      <c r="BD20" s="420"/>
      <c r="BE20" s="333"/>
      <c r="BF20" s="421">
        <v>394</v>
      </c>
      <c r="BG20" s="422">
        <v>153</v>
      </c>
      <c r="BH20" s="461">
        <f>BG20/BF20*100</f>
        <v>38.83248730964467</v>
      </c>
      <c r="BI20" s="422">
        <v>212</v>
      </c>
      <c r="BJ20" s="418">
        <f>BI20/BG20*10</f>
        <v>13.856209150326798</v>
      </c>
      <c r="BK20" s="419"/>
      <c r="BL20" s="417"/>
      <c r="BM20" s="417"/>
      <c r="BN20" s="417"/>
      <c r="BO20" s="418"/>
      <c r="BP20" s="423"/>
      <c r="BQ20" s="422"/>
      <c r="BR20" s="422"/>
      <c r="BS20" s="422"/>
      <c r="BT20" s="424"/>
      <c r="BU20" s="351">
        <v>151</v>
      </c>
      <c r="BV20" s="352"/>
      <c r="BW20" s="352"/>
      <c r="BX20" s="352"/>
      <c r="BY20" s="353"/>
    </row>
    <row r="21" spans="1:77" s="17" customFormat="1" ht="16.5" customHeight="1">
      <c r="A21" s="542" t="s">
        <v>22</v>
      </c>
      <c r="B21" s="324">
        <v>2435</v>
      </c>
      <c r="C21" s="325">
        <f t="shared" si="4"/>
        <v>38238</v>
      </c>
      <c r="D21" s="326">
        <f t="shared" si="5"/>
        <v>18439</v>
      </c>
      <c r="E21" s="327">
        <f t="shared" si="17"/>
        <v>48.22166431298708</v>
      </c>
      <c r="F21" s="326">
        <f t="shared" si="6"/>
        <v>42654</v>
      </c>
      <c r="G21" s="328">
        <f t="shared" si="18"/>
        <v>23.132490915993277</v>
      </c>
      <c r="H21" s="329">
        <v>15025</v>
      </c>
      <c r="I21" s="330">
        <v>14977</v>
      </c>
      <c r="J21" s="331">
        <f t="shared" si="19"/>
        <v>99.68053244592346</v>
      </c>
      <c r="K21" s="332">
        <v>36383</v>
      </c>
      <c r="L21" s="333">
        <f t="shared" si="20"/>
        <v>24.292581959003808</v>
      </c>
      <c r="M21" s="334"/>
      <c r="N21" s="335"/>
      <c r="O21" s="331"/>
      <c r="P21" s="335"/>
      <c r="Q21" s="328"/>
      <c r="R21" s="336"/>
      <c r="S21" s="337"/>
      <c r="T21" s="338"/>
      <c r="U21" s="337"/>
      <c r="V21" s="339"/>
      <c r="W21" s="340">
        <v>576</v>
      </c>
      <c r="X21" s="341">
        <v>90</v>
      </c>
      <c r="Y21" s="331">
        <f t="shared" si="21"/>
        <v>15.625</v>
      </c>
      <c r="Z21" s="332">
        <v>50</v>
      </c>
      <c r="AA21" s="328">
        <f t="shared" si="22"/>
        <v>5.555555555555555</v>
      </c>
      <c r="AB21" s="342">
        <v>13655</v>
      </c>
      <c r="AC21" s="343">
        <v>1153</v>
      </c>
      <c r="AD21" s="344">
        <f>AC21/AB21*100</f>
        <v>8.443793482240936</v>
      </c>
      <c r="AE21" s="343">
        <v>1847</v>
      </c>
      <c r="AF21" s="345">
        <f>AE21/AC21*10</f>
        <v>16.019080659150042</v>
      </c>
      <c r="AG21" s="342">
        <v>7667</v>
      </c>
      <c r="AH21" s="346">
        <v>1988</v>
      </c>
      <c r="AI21" s="347">
        <f t="shared" si="15"/>
        <v>25.92930742141646</v>
      </c>
      <c r="AJ21" s="346">
        <v>3795</v>
      </c>
      <c r="AK21" s="348">
        <f t="shared" si="16"/>
        <v>19.08953722334004</v>
      </c>
      <c r="AL21" s="342">
        <v>1160</v>
      </c>
      <c r="AM21" s="343">
        <v>231</v>
      </c>
      <c r="AN21" s="349">
        <f aca="true" t="shared" si="23" ref="AN21:AN26">AM21/AL21*100</f>
        <v>19.913793103448278</v>
      </c>
      <c r="AO21" s="343">
        <v>579</v>
      </c>
      <c r="AP21" s="350">
        <f aca="true" t="shared" si="24" ref="AP21:AP26">AO21/AM21*10</f>
        <v>25.064935064935064</v>
      </c>
      <c r="AQ21" s="416">
        <v>155</v>
      </c>
      <c r="AR21" s="417"/>
      <c r="AS21" s="427"/>
      <c r="AT21" s="417"/>
      <c r="AU21" s="426"/>
      <c r="AV21" s="419"/>
      <c r="AW21" s="417"/>
      <c r="AX21" s="417"/>
      <c r="AY21" s="417"/>
      <c r="AZ21" s="418"/>
      <c r="BA21" s="342"/>
      <c r="BB21" s="420"/>
      <c r="BC21" s="331"/>
      <c r="BD21" s="420"/>
      <c r="BE21" s="333"/>
      <c r="BF21" s="421"/>
      <c r="BG21" s="422"/>
      <c r="BH21" s="422"/>
      <c r="BI21" s="422"/>
      <c r="BJ21" s="418"/>
      <c r="BK21" s="419"/>
      <c r="BL21" s="417"/>
      <c r="BM21" s="417"/>
      <c r="BN21" s="417"/>
      <c r="BO21" s="418"/>
      <c r="BP21" s="423"/>
      <c r="BQ21" s="422"/>
      <c r="BR21" s="422"/>
      <c r="BS21" s="422"/>
      <c r="BT21" s="424"/>
      <c r="BU21" s="351"/>
      <c r="BV21" s="352"/>
      <c r="BW21" s="352"/>
      <c r="BX21" s="352"/>
      <c r="BY21" s="353"/>
    </row>
    <row r="22" spans="1:77" s="17" customFormat="1" ht="15.75" customHeight="1">
      <c r="A22" s="542" t="s">
        <v>12</v>
      </c>
      <c r="B22" s="324"/>
      <c r="C22" s="325">
        <f t="shared" si="4"/>
        <v>18636</v>
      </c>
      <c r="D22" s="326">
        <f t="shared" si="5"/>
        <v>7076</v>
      </c>
      <c r="E22" s="327">
        <f t="shared" si="17"/>
        <v>37.96952135651427</v>
      </c>
      <c r="F22" s="326">
        <f t="shared" si="6"/>
        <v>10726</v>
      </c>
      <c r="G22" s="328">
        <f t="shared" si="18"/>
        <v>15.158281514980214</v>
      </c>
      <c r="H22" s="329">
        <v>8154</v>
      </c>
      <c r="I22" s="330">
        <v>5251</v>
      </c>
      <c r="J22" s="331">
        <f t="shared" si="19"/>
        <v>64.39784155015943</v>
      </c>
      <c r="K22" s="332">
        <v>8334</v>
      </c>
      <c r="L22" s="333">
        <f t="shared" si="20"/>
        <v>15.871262616644447</v>
      </c>
      <c r="M22" s="334">
        <v>847</v>
      </c>
      <c r="N22" s="335">
        <v>847</v>
      </c>
      <c r="O22" s="331">
        <f>N22/M22*100</f>
        <v>100</v>
      </c>
      <c r="P22" s="335">
        <v>1347</v>
      </c>
      <c r="Q22" s="328">
        <f>P22/N22*10</f>
        <v>15.903187721369541</v>
      </c>
      <c r="R22" s="336"/>
      <c r="S22" s="337"/>
      <c r="T22" s="338"/>
      <c r="U22" s="337"/>
      <c r="V22" s="339"/>
      <c r="W22" s="340">
        <v>1715</v>
      </c>
      <c r="X22" s="341">
        <v>93</v>
      </c>
      <c r="Y22" s="331">
        <f t="shared" si="21"/>
        <v>5.422740524781341</v>
      </c>
      <c r="Z22" s="332">
        <v>62</v>
      </c>
      <c r="AA22" s="328">
        <f t="shared" si="22"/>
        <v>6.666666666666666</v>
      </c>
      <c r="AB22" s="342">
        <v>4693</v>
      </c>
      <c r="AC22" s="343"/>
      <c r="AD22" s="344"/>
      <c r="AE22" s="343"/>
      <c r="AF22" s="345"/>
      <c r="AG22" s="342">
        <v>1560</v>
      </c>
      <c r="AH22" s="346">
        <v>685</v>
      </c>
      <c r="AI22" s="347">
        <f t="shared" si="15"/>
        <v>43.91025641025641</v>
      </c>
      <c r="AJ22" s="346">
        <v>723</v>
      </c>
      <c r="AK22" s="348">
        <f t="shared" si="16"/>
        <v>10.554744525547445</v>
      </c>
      <c r="AL22" s="342">
        <v>1456</v>
      </c>
      <c r="AM22" s="343">
        <v>200</v>
      </c>
      <c r="AN22" s="349">
        <f t="shared" si="23"/>
        <v>13.736263736263737</v>
      </c>
      <c r="AO22" s="343">
        <v>260</v>
      </c>
      <c r="AP22" s="350">
        <f t="shared" si="24"/>
        <v>13</v>
      </c>
      <c r="AQ22" s="416"/>
      <c r="AR22" s="417"/>
      <c r="AS22" s="427"/>
      <c r="AT22" s="417"/>
      <c r="AU22" s="426"/>
      <c r="AV22" s="419"/>
      <c r="AW22" s="417"/>
      <c r="AX22" s="417"/>
      <c r="AY22" s="417"/>
      <c r="AZ22" s="418"/>
      <c r="BA22" s="342">
        <v>60</v>
      </c>
      <c r="BB22" s="420"/>
      <c r="BC22" s="331"/>
      <c r="BD22" s="420"/>
      <c r="BE22" s="333"/>
      <c r="BF22" s="421">
        <v>151</v>
      </c>
      <c r="BG22" s="422"/>
      <c r="BH22" s="422"/>
      <c r="BI22" s="422"/>
      <c r="BJ22" s="418"/>
      <c r="BK22" s="419"/>
      <c r="BL22" s="417"/>
      <c r="BM22" s="417"/>
      <c r="BN22" s="417"/>
      <c r="BO22" s="418"/>
      <c r="BP22" s="423"/>
      <c r="BQ22" s="422"/>
      <c r="BR22" s="422"/>
      <c r="BS22" s="422"/>
      <c r="BT22" s="424"/>
      <c r="BU22" s="351"/>
      <c r="BV22" s="352"/>
      <c r="BW22" s="352"/>
      <c r="BX22" s="352"/>
      <c r="BY22" s="353"/>
    </row>
    <row r="23" spans="1:77" s="17" customFormat="1" ht="17.25" customHeight="1">
      <c r="A23" s="542" t="s">
        <v>13</v>
      </c>
      <c r="B23" s="324">
        <v>1060</v>
      </c>
      <c r="C23" s="325">
        <f t="shared" si="4"/>
        <v>42930</v>
      </c>
      <c r="D23" s="326">
        <f>I23+N23+S23+X23+AC23+AH23+AM23+AR23+AW23+BB23+BG23+BL23+BQ23+BV23</f>
        <v>26142</v>
      </c>
      <c r="E23" s="327">
        <f t="shared" si="17"/>
        <v>60.89447938504542</v>
      </c>
      <c r="F23" s="326">
        <f>K23+P23+U23+Z23+AE23+AJ23+AO23+AT23+AY23+BD23+BI23+BN23+BS23+BX23</f>
        <v>59911</v>
      </c>
      <c r="G23" s="328">
        <f t="shared" si="18"/>
        <v>22.917527350623516</v>
      </c>
      <c r="H23" s="329">
        <v>18262</v>
      </c>
      <c r="I23" s="330">
        <v>17537</v>
      </c>
      <c r="J23" s="331">
        <f t="shared" si="19"/>
        <v>96.03000766619209</v>
      </c>
      <c r="K23" s="332">
        <v>44847</v>
      </c>
      <c r="L23" s="333">
        <f t="shared" si="20"/>
        <v>25.57278896048355</v>
      </c>
      <c r="M23" s="334">
        <v>739</v>
      </c>
      <c r="N23" s="335">
        <v>739</v>
      </c>
      <c r="O23" s="331">
        <f>N23/M23*100</f>
        <v>100</v>
      </c>
      <c r="P23" s="335">
        <v>1546</v>
      </c>
      <c r="Q23" s="328">
        <f>P23/N23*10</f>
        <v>20.920162381596754</v>
      </c>
      <c r="R23" s="336"/>
      <c r="S23" s="337"/>
      <c r="T23" s="338"/>
      <c r="U23" s="337"/>
      <c r="V23" s="339"/>
      <c r="W23" s="340">
        <v>3255</v>
      </c>
      <c r="X23" s="357">
        <v>3198</v>
      </c>
      <c r="Y23" s="331">
        <f t="shared" si="21"/>
        <v>98.24884792626727</v>
      </c>
      <c r="Z23" s="332">
        <v>3501</v>
      </c>
      <c r="AA23" s="328">
        <f t="shared" si="22"/>
        <v>10.947467166979362</v>
      </c>
      <c r="AB23" s="342">
        <v>8744</v>
      </c>
      <c r="AC23" s="337">
        <v>2025</v>
      </c>
      <c r="AD23" s="344">
        <f>AC23/AB23*100</f>
        <v>23.158737419945105</v>
      </c>
      <c r="AE23" s="337">
        <v>4706</v>
      </c>
      <c r="AF23" s="345">
        <f>AE23/AC23*10</f>
        <v>23.239506172839505</v>
      </c>
      <c r="AG23" s="342">
        <v>8569</v>
      </c>
      <c r="AH23" s="355">
        <v>2182</v>
      </c>
      <c r="AI23" s="347">
        <f t="shared" si="15"/>
        <v>25.463881433072704</v>
      </c>
      <c r="AJ23" s="355">
        <v>4483</v>
      </c>
      <c r="AK23" s="348">
        <f t="shared" si="16"/>
        <v>20.54537121906508</v>
      </c>
      <c r="AL23" s="342">
        <v>1487</v>
      </c>
      <c r="AM23" s="337">
        <v>461</v>
      </c>
      <c r="AN23" s="349">
        <f t="shared" si="23"/>
        <v>31.002017484868865</v>
      </c>
      <c r="AO23" s="337">
        <v>828</v>
      </c>
      <c r="AP23" s="350">
        <f t="shared" si="24"/>
        <v>17.960954446854664</v>
      </c>
      <c r="AQ23" s="416">
        <v>449</v>
      </c>
      <c r="AR23" s="427"/>
      <c r="AS23" s="427"/>
      <c r="AT23" s="427"/>
      <c r="AU23" s="426"/>
      <c r="AV23" s="419"/>
      <c r="AW23" s="427"/>
      <c r="AX23" s="417"/>
      <c r="AY23" s="427"/>
      <c r="AZ23" s="418"/>
      <c r="BA23" s="342">
        <v>724</v>
      </c>
      <c r="BB23" s="420"/>
      <c r="BC23" s="331"/>
      <c r="BD23" s="420"/>
      <c r="BE23" s="333"/>
      <c r="BF23" s="421">
        <v>631</v>
      </c>
      <c r="BG23" s="425"/>
      <c r="BH23" s="422"/>
      <c r="BI23" s="425"/>
      <c r="BJ23" s="418"/>
      <c r="BK23" s="419">
        <v>40</v>
      </c>
      <c r="BL23" s="427"/>
      <c r="BM23" s="417"/>
      <c r="BN23" s="427"/>
      <c r="BO23" s="418"/>
      <c r="BP23" s="428">
        <v>10</v>
      </c>
      <c r="BQ23" s="425"/>
      <c r="BR23" s="425"/>
      <c r="BS23" s="425"/>
      <c r="BT23" s="429"/>
      <c r="BU23" s="356">
        <v>20</v>
      </c>
      <c r="BV23" s="352"/>
      <c r="BW23" s="352"/>
      <c r="BX23" s="352"/>
      <c r="BY23" s="353"/>
    </row>
    <row r="24" spans="1:77" s="17" customFormat="1" ht="15" customHeight="1">
      <c r="A24" s="542" t="s">
        <v>23</v>
      </c>
      <c r="B24" s="324">
        <v>2227</v>
      </c>
      <c r="C24" s="358">
        <f t="shared" si="4"/>
        <v>57768</v>
      </c>
      <c r="D24" s="359">
        <f t="shared" si="5"/>
        <v>35370</v>
      </c>
      <c r="E24" s="360">
        <f t="shared" si="17"/>
        <v>61.227669297881185</v>
      </c>
      <c r="F24" s="359">
        <f t="shared" si="6"/>
        <v>86100</v>
      </c>
      <c r="G24" s="361">
        <f t="shared" si="18"/>
        <v>24.342663273960984</v>
      </c>
      <c r="H24" s="362">
        <v>16119</v>
      </c>
      <c r="I24" s="363">
        <v>16039</v>
      </c>
      <c r="J24" s="364">
        <f t="shared" si="19"/>
        <v>99.5036912959861</v>
      </c>
      <c r="K24" s="365">
        <v>44625</v>
      </c>
      <c r="L24" s="366">
        <f t="shared" si="20"/>
        <v>27.822806908161354</v>
      </c>
      <c r="M24" s="367"/>
      <c r="N24" s="368"/>
      <c r="O24" s="364"/>
      <c r="P24" s="368"/>
      <c r="Q24" s="361"/>
      <c r="R24" s="336"/>
      <c r="S24" s="337"/>
      <c r="T24" s="338"/>
      <c r="U24" s="337"/>
      <c r="V24" s="339"/>
      <c r="W24" s="340">
        <v>588</v>
      </c>
      <c r="X24" s="341">
        <v>510</v>
      </c>
      <c r="Y24" s="331">
        <f t="shared" si="21"/>
        <v>86.73469387755102</v>
      </c>
      <c r="Z24" s="332">
        <v>773</v>
      </c>
      <c r="AA24" s="328">
        <f t="shared" si="22"/>
        <v>15.156862745098039</v>
      </c>
      <c r="AB24" s="342">
        <v>24957</v>
      </c>
      <c r="AC24" s="343">
        <v>8134</v>
      </c>
      <c r="AD24" s="344">
        <f>AC24/AB24*100</f>
        <v>32.59205834034539</v>
      </c>
      <c r="AE24" s="343">
        <v>18310</v>
      </c>
      <c r="AF24" s="345">
        <f>AE24/AC24*10</f>
        <v>22.51044996311778</v>
      </c>
      <c r="AG24" s="342">
        <v>13150</v>
      </c>
      <c r="AH24" s="346">
        <v>10393</v>
      </c>
      <c r="AI24" s="347">
        <f t="shared" si="15"/>
        <v>79.03422053231938</v>
      </c>
      <c r="AJ24" s="346">
        <v>21985</v>
      </c>
      <c r="AK24" s="348">
        <f t="shared" si="16"/>
        <v>21.153661118060235</v>
      </c>
      <c r="AL24" s="342">
        <v>1247</v>
      </c>
      <c r="AM24" s="343">
        <v>294</v>
      </c>
      <c r="AN24" s="349">
        <f t="shared" si="23"/>
        <v>23.576583801122695</v>
      </c>
      <c r="AO24" s="343">
        <v>407</v>
      </c>
      <c r="AP24" s="350">
        <f t="shared" si="24"/>
        <v>13.843537414965986</v>
      </c>
      <c r="AQ24" s="416">
        <v>200</v>
      </c>
      <c r="AR24" s="417"/>
      <c r="AS24" s="427"/>
      <c r="AT24" s="417"/>
      <c r="AU24" s="426"/>
      <c r="AV24" s="419"/>
      <c r="AW24" s="417"/>
      <c r="AX24" s="417"/>
      <c r="AY24" s="417"/>
      <c r="AZ24" s="418"/>
      <c r="BA24" s="342">
        <v>306</v>
      </c>
      <c r="BB24" s="420"/>
      <c r="BC24" s="331"/>
      <c r="BD24" s="420"/>
      <c r="BE24" s="333"/>
      <c r="BF24" s="421"/>
      <c r="BG24" s="422"/>
      <c r="BH24" s="422"/>
      <c r="BI24" s="422"/>
      <c r="BJ24" s="418"/>
      <c r="BK24" s="419"/>
      <c r="BL24" s="417"/>
      <c r="BM24" s="417"/>
      <c r="BN24" s="417"/>
      <c r="BO24" s="418"/>
      <c r="BP24" s="423">
        <v>1201</v>
      </c>
      <c r="BQ24" s="422"/>
      <c r="BR24" s="422"/>
      <c r="BS24" s="422"/>
      <c r="BT24" s="424"/>
      <c r="BU24" s="351"/>
      <c r="BV24" s="352"/>
      <c r="BW24" s="352"/>
      <c r="BX24" s="352"/>
      <c r="BY24" s="353"/>
    </row>
    <row r="25" spans="1:77" s="17" customFormat="1" ht="17.25" customHeight="1" thickBot="1">
      <c r="A25" s="369" t="s">
        <v>14</v>
      </c>
      <c r="B25" s="370">
        <v>1815</v>
      </c>
      <c r="C25" s="358">
        <f t="shared" si="4"/>
        <v>52574</v>
      </c>
      <c r="D25" s="359">
        <f t="shared" si="5"/>
        <v>39620</v>
      </c>
      <c r="E25" s="371">
        <f t="shared" si="17"/>
        <v>75.36044432609275</v>
      </c>
      <c r="F25" s="359">
        <f>K25+P25+U25+Z25+AE25+AJ25+AO25+AT25+AY25+BD25+BI25+BN25+BS25+BX25</f>
        <v>107335</v>
      </c>
      <c r="G25" s="372">
        <f t="shared" si="18"/>
        <v>27.091115598182736</v>
      </c>
      <c r="H25" s="373">
        <v>26141</v>
      </c>
      <c r="I25" s="374">
        <v>22951</v>
      </c>
      <c r="J25" s="375">
        <f t="shared" si="19"/>
        <v>87.79694732412685</v>
      </c>
      <c r="K25" s="376">
        <v>65841</v>
      </c>
      <c r="L25" s="377">
        <f t="shared" si="20"/>
        <v>28.687638882837348</v>
      </c>
      <c r="M25" s="378">
        <v>1149</v>
      </c>
      <c r="N25" s="379">
        <v>1149</v>
      </c>
      <c r="O25" s="375">
        <f>N25/M25*100</f>
        <v>100</v>
      </c>
      <c r="P25" s="379">
        <v>3003</v>
      </c>
      <c r="Q25" s="361">
        <f>P25/N25*10</f>
        <v>26.135770234986943</v>
      </c>
      <c r="R25" s="380">
        <v>39</v>
      </c>
      <c r="S25" s="381">
        <v>39</v>
      </c>
      <c r="T25" s="338">
        <f>S25/R25*100</f>
        <v>100</v>
      </c>
      <c r="U25" s="381">
        <v>110</v>
      </c>
      <c r="V25" s="339">
        <f>U25/S25*10</f>
        <v>28.205128205128208</v>
      </c>
      <c r="W25" s="382">
        <v>510</v>
      </c>
      <c r="X25" s="383">
        <v>350</v>
      </c>
      <c r="Y25" s="384">
        <f t="shared" si="21"/>
        <v>68.62745098039215</v>
      </c>
      <c r="Z25" s="385">
        <v>712</v>
      </c>
      <c r="AA25" s="386">
        <f t="shared" si="22"/>
        <v>20.34285714285714</v>
      </c>
      <c r="AB25" s="387">
        <v>1657</v>
      </c>
      <c r="AC25" s="388">
        <v>266</v>
      </c>
      <c r="AD25" s="344">
        <f>AC25/AB25*100</f>
        <v>16.053108026554014</v>
      </c>
      <c r="AE25" s="388">
        <v>669</v>
      </c>
      <c r="AF25" s="345">
        <f>AE25/AC25*10</f>
        <v>25.150375939849624</v>
      </c>
      <c r="AG25" s="387">
        <v>18922</v>
      </c>
      <c r="AH25" s="389">
        <v>13535</v>
      </c>
      <c r="AI25" s="347">
        <f t="shared" si="15"/>
        <v>71.53049360532712</v>
      </c>
      <c r="AJ25" s="390">
        <v>34162</v>
      </c>
      <c r="AK25" s="348">
        <f t="shared" si="16"/>
        <v>25.23974879940894</v>
      </c>
      <c r="AL25" s="387">
        <v>1579</v>
      </c>
      <c r="AM25" s="388">
        <v>1330</v>
      </c>
      <c r="AN25" s="349">
        <f t="shared" si="23"/>
        <v>84.23052564914502</v>
      </c>
      <c r="AO25" s="388">
        <v>2838</v>
      </c>
      <c r="AP25" s="350">
        <f t="shared" si="24"/>
        <v>21.33834586466165</v>
      </c>
      <c r="AQ25" s="430">
        <v>1526</v>
      </c>
      <c r="AR25" s="431"/>
      <c r="AS25" s="432"/>
      <c r="AT25" s="431"/>
      <c r="AU25" s="433"/>
      <c r="AV25" s="434"/>
      <c r="AW25" s="431"/>
      <c r="AX25" s="431"/>
      <c r="AY25" s="431"/>
      <c r="AZ25" s="435"/>
      <c r="BA25" s="387">
        <v>751</v>
      </c>
      <c r="BB25" s="436"/>
      <c r="BC25" s="384"/>
      <c r="BD25" s="436"/>
      <c r="BE25" s="437"/>
      <c r="BF25" s="438">
        <v>300</v>
      </c>
      <c r="BG25" s="439"/>
      <c r="BH25" s="439"/>
      <c r="BI25" s="439"/>
      <c r="BJ25" s="435"/>
      <c r="BK25" s="434"/>
      <c r="BL25" s="431"/>
      <c r="BM25" s="431"/>
      <c r="BN25" s="431"/>
      <c r="BO25" s="435"/>
      <c r="BP25" s="440"/>
      <c r="BQ25" s="439"/>
      <c r="BR25" s="439"/>
      <c r="BS25" s="439"/>
      <c r="BT25" s="441"/>
      <c r="BU25" s="351"/>
      <c r="BV25" s="391"/>
      <c r="BW25" s="391"/>
      <c r="BX25" s="391"/>
      <c r="BY25" s="392"/>
    </row>
    <row r="26" spans="1:77" s="28" customFormat="1" ht="15" customHeight="1" thickBot="1">
      <c r="A26" s="18" t="s">
        <v>24</v>
      </c>
      <c r="B26" s="19">
        <f>SUM(B5:B25)</f>
        <v>19095</v>
      </c>
      <c r="C26" s="41">
        <f>SUM(C5:C25)</f>
        <v>597895</v>
      </c>
      <c r="D26" s="42">
        <f>SUM(D5:D25)</f>
        <v>388961</v>
      </c>
      <c r="E26" s="43">
        <f>D26/C26*100</f>
        <v>65.05506819759323</v>
      </c>
      <c r="F26" s="42">
        <f>SUM(F5:F25)</f>
        <v>905618</v>
      </c>
      <c r="G26" s="44">
        <f>F26/D26*10</f>
        <v>23.28300266607706</v>
      </c>
      <c r="H26" s="45">
        <f>SUM(H5:H25)</f>
        <v>268604</v>
      </c>
      <c r="I26" s="42">
        <f>SUM(I6:I25)</f>
        <v>256795</v>
      </c>
      <c r="J26" s="46">
        <f t="shared" si="19"/>
        <v>95.60356509955176</v>
      </c>
      <c r="K26" s="42">
        <f>SUM(K6:K25)</f>
        <v>647496</v>
      </c>
      <c r="L26" s="44">
        <f t="shared" si="20"/>
        <v>25.21450962830273</v>
      </c>
      <c r="M26" s="45">
        <f>SUM(M5:M25)</f>
        <v>16834</v>
      </c>
      <c r="N26" s="42">
        <f>SUM(N5:N25)</f>
        <v>15502</v>
      </c>
      <c r="O26" s="46">
        <f>N26/M26*100</f>
        <v>92.08744208150172</v>
      </c>
      <c r="P26" s="42">
        <f>SUM(P5:P25)</f>
        <v>34719</v>
      </c>
      <c r="Q26" s="44">
        <f>P26/N26*10</f>
        <v>22.396464972261644</v>
      </c>
      <c r="R26" s="45">
        <f>SUM(R5:R25)</f>
        <v>840</v>
      </c>
      <c r="S26" s="42">
        <f>SUM(S5:S25)</f>
        <v>840</v>
      </c>
      <c r="T26" s="47">
        <f>S26/R26*100</f>
        <v>100</v>
      </c>
      <c r="U26" s="42">
        <f>SUM(U5:U25)</f>
        <v>1183</v>
      </c>
      <c r="V26" s="64">
        <f>U26/S26*10</f>
        <v>14.083333333333334</v>
      </c>
      <c r="W26" s="41">
        <f>SUM(W5:W25)</f>
        <v>16806</v>
      </c>
      <c r="X26" s="42">
        <f>SUM(X5:X25)</f>
        <v>10239</v>
      </c>
      <c r="Y26" s="46">
        <f t="shared" si="21"/>
        <v>60.92466976079971</v>
      </c>
      <c r="Z26" s="42">
        <f>SUM(Z5:Z25)</f>
        <v>12903</v>
      </c>
      <c r="AA26" s="44">
        <f t="shared" si="22"/>
        <v>12.601816583650747</v>
      </c>
      <c r="AB26" s="45">
        <f>SUM(AB5:AB25)</f>
        <v>115831</v>
      </c>
      <c r="AC26" s="42">
        <f>SUM(AC5:AC25)</f>
        <v>22055</v>
      </c>
      <c r="AD26" s="49">
        <f>AC26/AB26*100</f>
        <v>19.040671322875568</v>
      </c>
      <c r="AE26" s="42">
        <f>SUM(AE5:AE25)</f>
        <v>42949</v>
      </c>
      <c r="AF26" s="48">
        <f>AE26/AC26*10</f>
        <v>19.473588755384267</v>
      </c>
      <c r="AG26" s="45">
        <f>SUM(AG5:AG25)</f>
        <v>130133</v>
      </c>
      <c r="AH26" s="42">
        <f>SUM(AH5:AH25)</f>
        <v>70349</v>
      </c>
      <c r="AI26" s="43">
        <f t="shared" si="15"/>
        <v>54.059308553556754</v>
      </c>
      <c r="AJ26" s="42">
        <f>SUM(AJ5:AJ25)</f>
        <v>146681</v>
      </c>
      <c r="AK26" s="66">
        <f t="shared" si="16"/>
        <v>20.850474065018695</v>
      </c>
      <c r="AL26" s="45">
        <f>SUM(AL5:AL25)</f>
        <v>31935</v>
      </c>
      <c r="AM26" s="42">
        <f>SUM(AM5:AM25)</f>
        <v>12898</v>
      </c>
      <c r="AN26" s="47">
        <f t="shared" si="23"/>
        <v>40.38828871144513</v>
      </c>
      <c r="AO26" s="42">
        <f>SUM(AO5:AO25)</f>
        <v>19389</v>
      </c>
      <c r="AP26" s="66">
        <f t="shared" si="24"/>
        <v>15.032563188091178</v>
      </c>
      <c r="AQ26" s="398">
        <f>SUM(AQ5:AQ25)</f>
        <v>3286</v>
      </c>
      <c r="AR26" s="399">
        <f>SUM(AR5:AR25)</f>
        <v>0</v>
      </c>
      <c r="AS26" s="400">
        <f>AR26/AQ26*100</f>
        <v>0</v>
      </c>
      <c r="AT26" s="399">
        <f>SUM(AT5:AT25)</f>
        <v>0</v>
      </c>
      <c r="AU26" s="401"/>
      <c r="AV26" s="398">
        <f>SUM(AV5:AV25)</f>
        <v>1936</v>
      </c>
      <c r="AW26" s="399">
        <f>SUM(AW5:AW25)</f>
        <v>30</v>
      </c>
      <c r="AX26" s="659">
        <f>AW26/AV26*100</f>
        <v>1.5495867768595042</v>
      </c>
      <c r="AY26" s="402">
        <f>SUM(AY5:AY25)</f>
        <v>36</v>
      </c>
      <c r="AZ26" s="457">
        <f>AY26/AW26*10</f>
        <v>12</v>
      </c>
      <c r="BA26" s="45">
        <f>SUM(BA5:BA25)</f>
        <v>6359</v>
      </c>
      <c r="BB26" s="42">
        <f>SUM(BB5:BB25)</f>
        <v>0</v>
      </c>
      <c r="BC26" s="46">
        <f>BB26/BA26*100</f>
        <v>0</v>
      </c>
      <c r="BD26" s="42">
        <f>SUM(BD5:BD25)</f>
        <v>0</v>
      </c>
      <c r="BE26" s="403"/>
      <c r="BF26" s="20">
        <f>SUM(BF5:BF25)</f>
        <v>1636</v>
      </c>
      <c r="BG26" s="21">
        <f>SUM(BG5:BG25)</f>
        <v>153</v>
      </c>
      <c r="BH26" s="404">
        <f>BG26/BF26*100</f>
        <v>9.352078239608803</v>
      </c>
      <c r="BI26" s="21">
        <f>SUM(BI5:BI25)</f>
        <v>212</v>
      </c>
      <c r="BJ26" s="22">
        <f>BI26/BG26*10</f>
        <v>13.856209150326798</v>
      </c>
      <c r="BK26" s="23">
        <f>SUM(BK5:BK25)</f>
        <v>1253</v>
      </c>
      <c r="BL26" s="23">
        <f>SUM(BL5:BL25)</f>
        <v>0</v>
      </c>
      <c r="BM26" s="405">
        <f>BL26/BK26*100</f>
        <v>0</v>
      </c>
      <c r="BN26" s="23">
        <f>SUM(BN5:BN25)</f>
        <v>0</v>
      </c>
      <c r="BO26" s="406"/>
      <c r="BP26" s="24">
        <f>SUM(BP5:BP25)</f>
        <v>1336</v>
      </c>
      <c r="BQ26" s="25"/>
      <c r="BR26" s="25"/>
      <c r="BS26" s="25"/>
      <c r="BT26" s="26"/>
      <c r="BU26" s="27">
        <f>SUM(BU7:BU25)</f>
        <v>1106</v>
      </c>
      <c r="BV26" s="27">
        <f>SUM(BV6:BV25)</f>
        <v>100</v>
      </c>
      <c r="BW26" s="27">
        <f>BV26/BU26*100</f>
        <v>9.041591320072333</v>
      </c>
      <c r="BX26" s="27">
        <f>SUM(BX6:BX25)</f>
        <v>50</v>
      </c>
      <c r="BY26" s="71">
        <f>BX26/BV26*10</f>
        <v>5</v>
      </c>
    </row>
    <row r="27" spans="1:77" s="39" customFormat="1" ht="16.5" customHeight="1" thickBot="1">
      <c r="A27" s="29" t="s">
        <v>15</v>
      </c>
      <c r="B27" s="40">
        <v>19312</v>
      </c>
      <c r="C27" s="50">
        <v>585734</v>
      </c>
      <c r="D27" s="51">
        <v>156593</v>
      </c>
      <c r="E27" s="52">
        <v>26.73449040007922</v>
      </c>
      <c r="F27" s="51">
        <v>532524</v>
      </c>
      <c r="G27" s="53">
        <v>34.006884088049915</v>
      </c>
      <c r="H27" s="54">
        <v>236907</v>
      </c>
      <c r="I27" s="55">
        <v>139400</v>
      </c>
      <c r="J27" s="56">
        <v>58.841655164262775</v>
      </c>
      <c r="K27" s="55">
        <v>486907</v>
      </c>
      <c r="L27" s="53">
        <v>34.92876614060258</v>
      </c>
      <c r="M27" s="54">
        <v>24059</v>
      </c>
      <c r="N27" s="55">
        <v>8634</v>
      </c>
      <c r="O27" s="56">
        <v>35.88677833658922</v>
      </c>
      <c r="P27" s="57">
        <v>22180</v>
      </c>
      <c r="Q27" s="58">
        <v>25.689135974056057</v>
      </c>
      <c r="R27" s="393">
        <v>611</v>
      </c>
      <c r="S27" s="55">
        <v>160</v>
      </c>
      <c r="T27" s="52">
        <v>26.186579378068743</v>
      </c>
      <c r="U27" s="55">
        <v>352</v>
      </c>
      <c r="V27" s="59">
        <v>22</v>
      </c>
      <c r="W27" s="394">
        <v>15866</v>
      </c>
      <c r="X27" s="395">
        <v>1576</v>
      </c>
      <c r="Y27" s="395">
        <v>9.933190470187823</v>
      </c>
      <c r="Z27" s="395">
        <v>3965</v>
      </c>
      <c r="AA27" s="396">
        <v>25.158629441624363</v>
      </c>
      <c r="AB27" s="54">
        <v>125317</v>
      </c>
      <c r="AC27" s="55">
        <v>0</v>
      </c>
      <c r="AD27" s="52">
        <v>0</v>
      </c>
      <c r="AE27" s="55">
        <v>0</v>
      </c>
      <c r="AF27" s="53">
        <v>0</v>
      </c>
      <c r="AG27" s="54">
        <v>119306</v>
      </c>
      <c r="AH27" s="55">
        <v>6107</v>
      </c>
      <c r="AI27" s="52">
        <v>5.118770221112098</v>
      </c>
      <c r="AJ27" s="55">
        <v>17791</v>
      </c>
      <c r="AK27" s="59">
        <v>29.132143441951857</v>
      </c>
      <c r="AL27" s="67">
        <v>38330</v>
      </c>
      <c r="AM27" s="68">
        <v>464</v>
      </c>
      <c r="AN27" s="69">
        <v>1.2105400469606054</v>
      </c>
      <c r="AO27" s="68">
        <v>1018</v>
      </c>
      <c r="AP27" s="70">
        <v>21.939655172413794</v>
      </c>
      <c r="AQ27" s="397">
        <v>10001</v>
      </c>
      <c r="AR27" s="408">
        <v>0</v>
      </c>
      <c r="AS27" s="408">
        <v>0</v>
      </c>
      <c r="AT27" s="408">
        <v>0</v>
      </c>
      <c r="AU27" s="409">
        <v>0</v>
      </c>
      <c r="AV27" s="410">
        <v>1720</v>
      </c>
      <c r="AW27" s="408">
        <v>0</v>
      </c>
      <c r="AX27" s="408">
        <v>0</v>
      </c>
      <c r="AY27" s="408">
        <v>0</v>
      </c>
      <c r="AZ27" s="411">
        <v>0</v>
      </c>
      <c r="BA27" s="412">
        <v>10169</v>
      </c>
      <c r="BB27" s="413"/>
      <c r="BC27" s="414"/>
      <c r="BD27" s="413"/>
      <c r="BE27" s="415"/>
      <c r="BF27" s="458">
        <v>1673</v>
      </c>
      <c r="BG27" s="459">
        <v>0</v>
      </c>
      <c r="BH27" s="459">
        <v>0</v>
      </c>
      <c r="BI27" s="459">
        <v>0</v>
      </c>
      <c r="BJ27" s="460">
        <v>0</v>
      </c>
      <c r="BK27" s="31"/>
      <c r="BL27" s="32"/>
      <c r="BM27" s="32"/>
      <c r="BN27" s="32"/>
      <c r="BO27" s="33"/>
      <c r="BP27" s="34"/>
      <c r="BQ27" s="30"/>
      <c r="BR27" s="30"/>
      <c r="BS27" s="30"/>
      <c r="BT27" s="35"/>
      <c r="BU27" s="36">
        <v>0</v>
      </c>
      <c r="BV27" s="37">
        <v>0</v>
      </c>
      <c r="BW27" s="37">
        <v>0</v>
      </c>
      <c r="BX27" s="37">
        <v>0</v>
      </c>
      <c r="BY27" s="38">
        <v>0</v>
      </c>
    </row>
  </sheetData>
  <sheetProtection selectLockedCells="1" selectUnlockedCells="1"/>
  <mergeCells count="18">
    <mergeCell ref="BU3:BY3"/>
    <mergeCell ref="AV3:AZ3"/>
    <mergeCell ref="BA3:BE3"/>
    <mergeCell ref="AB3:AF3"/>
    <mergeCell ref="BK3:BO3"/>
    <mergeCell ref="BP3:BT3"/>
    <mergeCell ref="A3:A4"/>
    <mergeCell ref="B3:B4"/>
    <mergeCell ref="C3:G3"/>
    <mergeCell ref="H3:L3"/>
    <mergeCell ref="C1:Q1"/>
    <mergeCell ref="M3:Q3"/>
    <mergeCell ref="R3:V3"/>
    <mergeCell ref="BF3:BJ3"/>
    <mergeCell ref="W3:AA3"/>
    <mergeCell ref="AG3:AK3"/>
    <mergeCell ref="AL3:AP3"/>
    <mergeCell ref="AQ3:AU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1"/>
  <colBreaks count="2" manualBreakCount="2">
    <brk id="22" max="26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8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A27" sqref="BA27"/>
    </sheetView>
  </sheetViews>
  <sheetFormatPr defaultColWidth="9.00390625" defaultRowHeight="12.75"/>
  <cols>
    <col min="1" max="1" width="20.25390625" style="4" customWidth="1"/>
    <col min="2" max="2" width="7.00390625" style="4" customWidth="1"/>
    <col min="3" max="3" width="6.625" style="4" customWidth="1"/>
    <col min="4" max="4" width="6.125" style="4" customWidth="1"/>
    <col min="5" max="5" width="6.75390625" style="4" customWidth="1"/>
    <col min="6" max="6" width="5.375" style="4" customWidth="1"/>
    <col min="7" max="7" width="10.00390625" style="4" hidden="1" customWidth="1"/>
    <col min="8" max="8" width="9.625" style="4" hidden="1" customWidth="1"/>
    <col min="9" max="9" width="13.75390625" style="4" hidden="1" customWidth="1"/>
    <col min="10" max="10" width="10.625" style="4" hidden="1" customWidth="1"/>
    <col min="11" max="11" width="13.00390625" style="4" hidden="1" customWidth="1"/>
    <col min="12" max="12" width="9.00390625" style="4" hidden="1" customWidth="1"/>
    <col min="13" max="13" width="14.00390625" style="4" hidden="1" customWidth="1"/>
    <col min="14" max="14" width="18.25390625" style="4" hidden="1" customWidth="1"/>
    <col min="15" max="15" width="14.25390625" style="4" hidden="1" customWidth="1"/>
    <col min="16" max="16" width="14.125" style="4" hidden="1" customWidth="1"/>
    <col min="17" max="17" width="12.125" style="4" hidden="1" customWidth="1"/>
    <col min="18" max="18" width="3.875" style="4" hidden="1" customWidth="1"/>
    <col min="19" max="19" width="6.875" style="4" hidden="1" customWidth="1"/>
    <col min="20" max="20" width="6.625" style="4" customWidth="1"/>
    <col min="21" max="21" width="4.375" style="4" bestFit="1" customWidth="1"/>
    <col min="22" max="22" width="6.25390625" style="4" customWidth="1"/>
    <col min="23" max="23" width="4.375" style="4" bestFit="1" customWidth="1"/>
    <col min="24" max="24" width="5.00390625" style="4" customWidth="1"/>
    <col min="25" max="25" width="6.875" style="4" hidden="1" customWidth="1"/>
    <col min="26" max="27" width="3.875" style="4" hidden="1" customWidth="1"/>
    <col min="28" max="28" width="9.75390625" style="4" hidden="1" customWidth="1"/>
    <col min="29" max="29" width="7.125" style="4" customWidth="1"/>
    <col min="30" max="30" width="6.25390625" style="4" customWidth="1"/>
    <col min="31" max="31" width="6.00390625" style="4" customWidth="1"/>
    <col min="32" max="32" width="6.25390625" style="4" customWidth="1"/>
    <col min="33" max="33" width="5.375" style="4" customWidth="1"/>
    <col min="34" max="34" width="6.875" style="4" bestFit="1" customWidth="1"/>
    <col min="35" max="35" width="4.375" style="4" bestFit="1" customWidth="1"/>
    <col min="36" max="36" width="5.75390625" style="4" customWidth="1"/>
    <col min="37" max="37" width="4.375" style="4" bestFit="1" customWidth="1"/>
    <col min="38" max="38" width="5.625" style="4" customWidth="1"/>
    <col min="39" max="39" width="6.875" style="4" hidden="1" customWidth="1"/>
    <col min="40" max="42" width="3.875" style="4" hidden="1" customWidth="1"/>
    <col min="43" max="43" width="7.375" style="4" customWidth="1"/>
    <col min="44" max="44" width="5.375" style="4" customWidth="1"/>
    <col min="45" max="45" width="6.00390625" style="4" customWidth="1"/>
    <col min="46" max="46" width="4.375" style="4" bestFit="1" customWidth="1"/>
    <col min="47" max="47" width="4.875" style="4" customWidth="1"/>
    <col min="48" max="48" width="8.125" style="4" hidden="1" customWidth="1"/>
    <col min="49" max="50" width="3.875" style="4" hidden="1" customWidth="1"/>
    <col min="51" max="51" width="9.75390625" style="4" hidden="1" customWidth="1"/>
    <col min="52" max="52" width="6.875" style="4" customWidth="1"/>
    <col min="53" max="53" width="6.125" style="4" customWidth="1"/>
    <col min="54" max="54" width="5.625" style="4" customWidth="1"/>
    <col min="55" max="55" width="6.875" style="4" customWidth="1"/>
    <col min="56" max="56" width="7.00390625" style="4" bestFit="1" customWidth="1"/>
    <col min="57" max="16384" width="9.125" style="4" customWidth="1"/>
  </cols>
  <sheetData>
    <row r="1" spans="1:56" ht="33.75" customHeight="1">
      <c r="A1" s="555" t="s">
        <v>129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</row>
    <row r="2" spans="1:56" ht="20.25" customHeight="1" thickBot="1">
      <c r="A2" s="72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</row>
    <row r="3" spans="1:56" ht="15.75" customHeight="1" thickBot="1">
      <c r="A3" s="538" t="s">
        <v>16</v>
      </c>
      <c r="B3" s="539" t="s">
        <v>25</v>
      </c>
      <c r="C3" s="539"/>
      <c r="D3" s="539"/>
      <c r="E3" s="539"/>
      <c r="F3" s="539"/>
      <c r="G3" s="582" t="s">
        <v>26</v>
      </c>
      <c r="H3" s="583"/>
      <c r="I3" s="583"/>
      <c r="J3" s="583"/>
      <c r="K3" s="583"/>
      <c r="L3" s="583" t="s">
        <v>27</v>
      </c>
      <c r="M3" s="583"/>
      <c r="N3" s="583"/>
      <c r="O3" s="583"/>
      <c r="P3" s="583" t="s">
        <v>28</v>
      </c>
      <c r="Q3" s="583"/>
      <c r="R3" s="583"/>
      <c r="S3" s="583"/>
      <c r="T3" s="584" t="s">
        <v>29</v>
      </c>
      <c r="U3" s="584"/>
      <c r="V3" s="584"/>
      <c r="W3" s="584"/>
      <c r="X3" s="585"/>
      <c r="Y3" s="541" t="s">
        <v>30</v>
      </c>
      <c r="Z3" s="541"/>
      <c r="AA3" s="541"/>
      <c r="AB3" s="541"/>
      <c r="AC3" s="581" t="s">
        <v>31</v>
      </c>
      <c r="AD3" s="581"/>
      <c r="AE3" s="581"/>
      <c r="AF3" s="581"/>
      <c r="AG3" s="540"/>
      <c r="AH3" s="581" t="s">
        <v>44</v>
      </c>
      <c r="AI3" s="581"/>
      <c r="AJ3" s="581"/>
      <c r="AK3" s="581"/>
      <c r="AL3" s="581"/>
      <c r="AM3" s="549" t="s">
        <v>32</v>
      </c>
      <c r="AN3" s="541"/>
      <c r="AO3" s="541"/>
      <c r="AP3" s="541"/>
      <c r="AQ3" s="581" t="s">
        <v>33</v>
      </c>
      <c r="AR3" s="581"/>
      <c r="AS3" s="581"/>
      <c r="AT3" s="581"/>
      <c r="AU3" s="581"/>
      <c r="AV3" s="541" t="s">
        <v>34</v>
      </c>
      <c r="AW3" s="541"/>
      <c r="AX3" s="541"/>
      <c r="AY3" s="541"/>
      <c r="AZ3" s="581" t="s">
        <v>35</v>
      </c>
      <c r="BA3" s="581"/>
      <c r="BB3" s="581"/>
      <c r="BC3" s="581"/>
      <c r="BD3" s="581"/>
    </row>
    <row r="4" spans="1:56" ht="123" customHeight="1" thickBot="1">
      <c r="A4" s="538"/>
      <c r="B4" s="196" t="s">
        <v>36</v>
      </c>
      <c r="C4" s="197" t="s">
        <v>37</v>
      </c>
      <c r="D4" s="197" t="s">
        <v>0</v>
      </c>
      <c r="E4" s="197" t="s">
        <v>38</v>
      </c>
      <c r="F4" s="198" t="s">
        <v>39</v>
      </c>
      <c r="G4" s="199" t="s">
        <v>36</v>
      </c>
      <c r="H4" s="199" t="s">
        <v>40</v>
      </c>
      <c r="I4" s="199" t="s">
        <v>0</v>
      </c>
      <c r="J4" s="199" t="s">
        <v>41</v>
      </c>
      <c r="K4" s="199" t="s">
        <v>39</v>
      </c>
      <c r="L4" s="199" t="s">
        <v>36</v>
      </c>
      <c r="M4" s="199" t="s">
        <v>40</v>
      </c>
      <c r="N4" s="199" t="s">
        <v>41</v>
      </c>
      <c r="O4" s="199" t="s">
        <v>39</v>
      </c>
      <c r="P4" s="199" t="s">
        <v>36</v>
      </c>
      <c r="Q4" s="199" t="s">
        <v>40</v>
      </c>
      <c r="R4" s="199" t="s">
        <v>41</v>
      </c>
      <c r="S4" s="199" t="s">
        <v>42</v>
      </c>
      <c r="T4" s="196" t="s">
        <v>36</v>
      </c>
      <c r="U4" s="197" t="s">
        <v>40</v>
      </c>
      <c r="V4" s="197" t="s">
        <v>0</v>
      </c>
      <c r="W4" s="197" t="s">
        <v>41</v>
      </c>
      <c r="X4" s="198" t="s">
        <v>39</v>
      </c>
      <c r="Y4" s="199" t="s">
        <v>43</v>
      </c>
      <c r="Z4" s="199" t="s">
        <v>40</v>
      </c>
      <c r="AA4" s="199" t="s">
        <v>41</v>
      </c>
      <c r="AB4" s="199" t="s">
        <v>39</v>
      </c>
      <c r="AC4" s="196" t="s">
        <v>43</v>
      </c>
      <c r="AD4" s="197" t="s">
        <v>40</v>
      </c>
      <c r="AE4" s="197" t="s">
        <v>0</v>
      </c>
      <c r="AF4" s="197" t="s">
        <v>41</v>
      </c>
      <c r="AG4" s="443" t="s">
        <v>39</v>
      </c>
      <c r="AH4" s="196" t="s">
        <v>36</v>
      </c>
      <c r="AI4" s="197" t="s">
        <v>40</v>
      </c>
      <c r="AJ4" s="197" t="s">
        <v>0</v>
      </c>
      <c r="AK4" s="197" t="s">
        <v>41</v>
      </c>
      <c r="AL4" s="198" t="s">
        <v>39</v>
      </c>
      <c r="AM4" s="449" t="s">
        <v>36</v>
      </c>
      <c r="AN4" s="199" t="s">
        <v>40</v>
      </c>
      <c r="AO4" s="199" t="s">
        <v>41</v>
      </c>
      <c r="AP4" s="199" t="s">
        <v>39</v>
      </c>
      <c r="AQ4" s="196" t="s">
        <v>43</v>
      </c>
      <c r="AR4" s="197" t="s">
        <v>40</v>
      </c>
      <c r="AS4" s="197" t="s">
        <v>0</v>
      </c>
      <c r="AT4" s="197" t="s">
        <v>41</v>
      </c>
      <c r="AU4" s="198" t="s">
        <v>39</v>
      </c>
      <c r="AV4" s="199" t="s">
        <v>43</v>
      </c>
      <c r="AW4" s="199" t="s">
        <v>40</v>
      </c>
      <c r="AX4" s="199" t="s">
        <v>41</v>
      </c>
      <c r="AY4" s="199" t="s">
        <v>39</v>
      </c>
      <c r="AZ4" s="196" t="s">
        <v>43</v>
      </c>
      <c r="BA4" s="197" t="s">
        <v>40</v>
      </c>
      <c r="BB4" s="197" t="s">
        <v>0</v>
      </c>
      <c r="BC4" s="197" t="s">
        <v>41</v>
      </c>
      <c r="BD4" s="198" t="s">
        <v>39</v>
      </c>
    </row>
    <row r="5" spans="1:56" ht="21" customHeight="1">
      <c r="A5" s="200" t="s">
        <v>1</v>
      </c>
      <c r="B5" s="201"/>
      <c r="C5" s="202"/>
      <c r="D5" s="203"/>
      <c r="E5" s="204"/>
      <c r="F5" s="204"/>
      <c r="G5" s="205"/>
      <c r="H5" s="206"/>
      <c r="I5" s="207"/>
      <c r="J5" s="206"/>
      <c r="K5" s="206"/>
      <c r="L5" s="206"/>
      <c r="M5" s="206"/>
      <c r="N5" s="206"/>
      <c r="O5" s="206"/>
      <c r="P5" s="206"/>
      <c r="Q5" s="206"/>
      <c r="R5" s="206"/>
      <c r="S5" s="208"/>
      <c r="T5" s="210"/>
      <c r="U5" s="543"/>
      <c r="V5" s="543"/>
      <c r="W5" s="543"/>
      <c r="X5" s="547"/>
      <c r="Y5" s="450"/>
      <c r="Z5" s="206"/>
      <c r="AA5" s="206"/>
      <c r="AB5" s="208"/>
      <c r="AC5" s="209"/>
      <c r="AD5" s="206"/>
      <c r="AE5" s="206"/>
      <c r="AF5" s="206"/>
      <c r="AG5" s="208"/>
      <c r="AH5" s="448"/>
      <c r="AI5" s="206"/>
      <c r="AJ5" s="206"/>
      <c r="AK5" s="206"/>
      <c r="AL5" s="214"/>
      <c r="AM5" s="450"/>
      <c r="AN5" s="206"/>
      <c r="AO5" s="206"/>
      <c r="AP5" s="208"/>
      <c r="AQ5" s="210"/>
      <c r="AR5" s="206"/>
      <c r="AS5" s="206"/>
      <c r="AT5" s="206"/>
      <c r="AU5" s="206"/>
      <c r="AV5" s="206"/>
      <c r="AW5" s="206"/>
      <c r="AX5" s="206"/>
      <c r="AY5" s="211"/>
      <c r="AZ5" s="212"/>
      <c r="BA5" s="206"/>
      <c r="BB5" s="213"/>
      <c r="BC5" s="206"/>
      <c r="BD5" s="214"/>
    </row>
    <row r="6" spans="1:56" ht="15.75">
      <c r="A6" s="215" t="s">
        <v>17</v>
      </c>
      <c r="B6" s="216">
        <v>1045</v>
      </c>
      <c r="C6" s="217">
        <v>1045</v>
      </c>
      <c r="D6" s="218">
        <f>C6/B6*100</f>
        <v>100</v>
      </c>
      <c r="E6" s="219">
        <v>1410</v>
      </c>
      <c r="F6" s="220">
        <f>E6/C6*10</f>
        <v>13.492822966507177</v>
      </c>
      <c r="G6" s="221">
        <v>3955</v>
      </c>
      <c r="H6" s="222"/>
      <c r="I6" s="218"/>
      <c r="J6" s="222"/>
      <c r="K6" s="223">
        <f aca="true" t="shared" si="0" ref="K6:K27">IF(J6&gt;0,J6/H6*10,"")</f>
      </c>
      <c r="L6" s="224"/>
      <c r="M6" s="224"/>
      <c r="N6" s="224"/>
      <c r="O6" s="222"/>
      <c r="P6" s="224"/>
      <c r="Q6" s="224"/>
      <c r="R6" s="224"/>
      <c r="S6" s="225"/>
      <c r="T6" s="544"/>
      <c r="U6" s="224"/>
      <c r="V6" s="224"/>
      <c r="W6" s="224"/>
      <c r="X6" s="455"/>
      <c r="Y6" s="545">
        <v>500</v>
      </c>
      <c r="Z6" s="224"/>
      <c r="AA6" s="224"/>
      <c r="AB6" s="225"/>
      <c r="AC6" s="226"/>
      <c r="AD6" s="227"/>
      <c r="AE6" s="227"/>
      <c r="AF6" s="227"/>
      <c r="AG6" s="444"/>
      <c r="AH6" s="226">
        <v>2431</v>
      </c>
      <c r="AI6" s="222"/>
      <c r="AJ6" s="222"/>
      <c r="AK6" s="222"/>
      <c r="AL6" s="231"/>
      <c r="AM6" s="451"/>
      <c r="AN6" s="222"/>
      <c r="AO6" s="222"/>
      <c r="AP6" s="225"/>
      <c r="AQ6" s="228"/>
      <c r="AR6" s="222"/>
      <c r="AS6" s="222"/>
      <c r="AT6" s="222"/>
      <c r="AU6" s="223"/>
      <c r="AV6" s="222">
        <v>12</v>
      </c>
      <c r="AW6" s="222"/>
      <c r="AX6" s="222"/>
      <c r="AY6" s="229">
        <f aca="true" t="shared" si="1" ref="AY6:AY25">IF(AX6&gt;0,AX6/AW6*10,"")</f>
      </c>
      <c r="AZ6" s="230"/>
      <c r="BA6" s="222"/>
      <c r="BB6" s="223"/>
      <c r="BC6" s="222"/>
      <c r="BD6" s="231"/>
    </row>
    <row r="7" spans="1:56" ht="15.75">
      <c r="A7" s="215" t="s">
        <v>18</v>
      </c>
      <c r="B7" s="216"/>
      <c r="C7" s="232"/>
      <c r="D7" s="218"/>
      <c r="E7" s="233"/>
      <c r="F7" s="220"/>
      <c r="G7" s="221">
        <v>4926</v>
      </c>
      <c r="H7" s="222"/>
      <c r="I7" s="218"/>
      <c r="J7" s="222"/>
      <c r="K7" s="223">
        <f t="shared" si="0"/>
      </c>
      <c r="L7" s="224"/>
      <c r="M7" s="224"/>
      <c r="N7" s="224"/>
      <c r="O7" s="222"/>
      <c r="P7" s="224"/>
      <c r="Q7" s="224"/>
      <c r="R7" s="224"/>
      <c r="S7" s="225"/>
      <c r="T7" s="544">
        <v>250</v>
      </c>
      <c r="U7" s="224"/>
      <c r="V7" s="224"/>
      <c r="W7" s="224"/>
      <c r="X7" s="455"/>
      <c r="Y7" s="451"/>
      <c r="Z7" s="222"/>
      <c r="AA7" s="222"/>
      <c r="AB7" s="225"/>
      <c r="AC7" s="226">
        <v>770</v>
      </c>
      <c r="AD7" s="219">
        <v>770</v>
      </c>
      <c r="AE7" s="237">
        <f>AD7/AC7*100</f>
        <v>100</v>
      </c>
      <c r="AF7" s="219">
        <v>385</v>
      </c>
      <c r="AG7" s="445">
        <f>AF7/AD7*10</f>
        <v>5</v>
      </c>
      <c r="AH7" s="226">
        <v>380</v>
      </c>
      <c r="AI7" s="222"/>
      <c r="AJ7" s="222"/>
      <c r="AK7" s="222"/>
      <c r="AL7" s="231"/>
      <c r="AM7" s="451"/>
      <c r="AN7" s="222"/>
      <c r="AO7" s="222"/>
      <c r="AP7" s="225"/>
      <c r="AQ7" s="228">
        <v>527</v>
      </c>
      <c r="AR7" s="222"/>
      <c r="AS7" s="222"/>
      <c r="AT7" s="222"/>
      <c r="AU7" s="223"/>
      <c r="AV7" s="222">
        <v>101</v>
      </c>
      <c r="AW7" s="222"/>
      <c r="AX7" s="222"/>
      <c r="AY7" s="229">
        <f t="shared" si="1"/>
      </c>
      <c r="AZ7" s="230">
        <v>825</v>
      </c>
      <c r="BA7" s="222">
        <v>75</v>
      </c>
      <c r="BB7" s="223">
        <f>BA7/AZ7*100</f>
        <v>9.090909090909092</v>
      </c>
      <c r="BC7" s="222">
        <v>1500</v>
      </c>
      <c r="BD7" s="234">
        <f>IF(BC7&gt;0,BC7/BA7*10,"")</f>
        <v>200</v>
      </c>
    </row>
    <row r="8" spans="1:56" ht="15.75">
      <c r="A8" s="215" t="s">
        <v>2</v>
      </c>
      <c r="B8" s="216">
        <v>300</v>
      </c>
      <c r="C8" s="232">
        <v>300</v>
      </c>
      <c r="D8" s="218">
        <f>C8/B8*100</f>
        <v>100</v>
      </c>
      <c r="E8" s="233">
        <v>150</v>
      </c>
      <c r="F8" s="220">
        <f>E8/C8*10</f>
        <v>5</v>
      </c>
      <c r="G8" s="221">
        <v>1560</v>
      </c>
      <c r="H8" s="222"/>
      <c r="I8" s="218"/>
      <c r="J8" s="222"/>
      <c r="K8" s="223">
        <f t="shared" si="0"/>
      </c>
      <c r="L8" s="224"/>
      <c r="M8" s="224"/>
      <c r="N8" s="224"/>
      <c r="O8" s="222"/>
      <c r="P8" s="224"/>
      <c r="Q8" s="224"/>
      <c r="R8" s="224"/>
      <c r="S8" s="225"/>
      <c r="T8" s="544"/>
      <c r="U8" s="224"/>
      <c r="V8" s="224"/>
      <c r="W8" s="224"/>
      <c r="X8" s="455"/>
      <c r="Y8" s="451"/>
      <c r="Z8" s="222"/>
      <c r="AA8" s="222"/>
      <c r="AB8" s="225"/>
      <c r="AC8" s="226">
        <v>412</v>
      </c>
      <c r="AD8" s="219">
        <v>412</v>
      </c>
      <c r="AE8" s="237">
        <f>AD8/AC8*100</f>
        <v>100</v>
      </c>
      <c r="AF8" s="219">
        <v>185</v>
      </c>
      <c r="AG8" s="445">
        <f>AF8/AD8*10</f>
        <v>4.490291262135923</v>
      </c>
      <c r="AH8" s="226">
        <v>264</v>
      </c>
      <c r="AI8" s="222"/>
      <c r="AJ8" s="222"/>
      <c r="AK8" s="222"/>
      <c r="AL8" s="231"/>
      <c r="AM8" s="451"/>
      <c r="AN8" s="222"/>
      <c r="AO8" s="222"/>
      <c r="AP8" s="225"/>
      <c r="AQ8" s="228"/>
      <c r="AR8" s="222"/>
      <c r="AS8" s="222"/>
      <c r="AT8" s="222"/>
      <c r="AU8" s="223"/>
      <c r="AV8" s="222">
        <v>0</v>
      </c>
      <c r="AW8" s="222"/>
      <c r="AX8" s="222"/>
      <c r="AY8" s="229">
        <f t="shared" si="1"/>
      </c>
      <c r="AZ8" s="230"/>
      <c r="BA8" s="222"/>
      <c r="BB8" s="223"/>
      <c r="BC8" s="222"/>
      <c r="BD8" s="234"/>
    </row>
    <row r="9" spans="1:56" ht="15.75">
      <c r="A9" s="215" t="s">
        <v>3</v>
      </c>
      <c r="B9" s="216">
        <v>415</v>
      </c>
      <c r="C9" s="232">
        <v>415</v>
      </c>
      <c r="D9" s="218">
        <f>C9/B9*100</f>
        <v>100</v>
      </c>
      <c r="E9" s="233">
        <v>460</v>
      </c>
      <c r="F9" s="220">
        <f>E9/C9*10</f>
        <v>11.08433734939759</v>
      </c>
      <c r="G9" s="221">
        <v>9532</v>
      </c>
      <c r="H9" s="222"/>
      <c r="I9" s="218"/>
      <c r="J9" s="222"/>
      <c r="K9" s="223">
        <f t="shared" si="0"/>
      </c>
      <c r="L9" s="224"/>
      <c r="M9" s="224"/>
      <c r="N9" s="224"/>
      <c r="O9" s="222"/>
      <c r="P9" s="224"/>
      <c r="Q9" s="224"/>
      <c r="R9" s="224"/>
      <c r="S9" s="225"/>
      <c r="T9" s="544">
        <v>1066</v>
      </c>
      <c r="U9" s="224">
        <v>130</v>
      </c>
      <c r="V9" s="224">
        <f>U9/T9*100</f>
        <v>12.195121951219512</v>
      </c>
      <c r="W9" s="224">
        <v>195</v>
      </c>
      <c r="X9" s="455">
        <f>W9/U9*10</f>
        <v>15</v>
      </c>
      <c r="Y9" s="451"/>
      <c r="Z9" s="222"/>
      <c r="AA9" s="222"/>
      <c r="AB9" s="225"/>
      <c r="AC9" s="226">
        <v>2170</v>
      </c>
      <c r="AD9" s="219">
        <v>1046</v>
      </c>
      <c r="AE9" s="219">
        <f>AD9/AC9*100</f>
        <v>48.20276497695852</v>
      </c>
      <c r="AF9" s="219">
        <v>523</v>
      </c>
      <c r="AG9" s="445">
        <f>AF9/AD9*10</f>
        <v>5</v>
      </c>
      <c r="AH9" s="226">
        <v>1184</v>
      </c>
      <c r="AI9" s="222"/>
      <c r="AJ9" s="222"/>
      <c r="AK9" s="222"/>
      <c r="AL9" s="231"/>
      <c r="AM9" s="451"/>
      <c r="AN9" s="222"/>
      <c r="AO9" s="222"/>
      <c r="AP9" s="225"/>
      <c r="AQ9" s="228"/>
      <c r="AR9" s="222"/>
      <c r="AS9" s="222"/>
      <c r="AT9" s="222"/>
      <c r="AU9" s="223"/>
      <c r="AV9" s="222">
        <v>75</v>
      </c>
      <c r="AW9" s="222"/>
      <c r="AX9" s="222"/>
      <c r="AY9" s="229">
        <f t="shared" si="1"/>
      </c>
      <c r="AZ9" s="230">
        <v>168</v>
      </c>
      <c r="BA9" s="222"/>
      <c r="BB9" s="223"/>
      <c r="BC9" s="222"/>
      <c r="BD9" s="234"/>
    </row>
    <row r="10" spans="1:56" ht="15.75">
      <c r="A10" s="215" t="s">
        <v>19</v>
      </c>
      <c r="B10" s="216"/>
      <c r="C10" s="232"/>
      <c r="D10" s="218"/>
      <c r="E10" s="233"/>
      <c r="F10" s="220"/>
      <c r="G10" s="221">
        <v>9418</v>
      </c>
      <c r="H10" s="222"/>
      <c r="I10" s="218"/>
      <c r="J10" s="222"/>
      <c r="K10" s="223">
        <f t="shared" si="0"/>
      </c>
      <c r="L10" s="224"/>
      <c r="M10" s="224"/>
      <c r="N10" s="224"/>
      <c r="O10" s="222"/>
      <c r="P10" s="224"/>
      <c r="Q10" s="224"/>
      <c r="R10" s="224"/>
      <c r="S10" s="225"/>
      <c r="T10" s="544"/>
      <c r="U10" s="224"/>
      <c r="V10" s="224"/>
      <c r="W10" s="224"/>
      <c r="X10" s="455"/>
      <c r="Y10" s="451"/>
      <c r="Z10" s="222"/>
      <c r="AA10" s="222"/>
      <c r="AB10" s="225"/>
      <c r="AC10" s="226"/>
      <c r="AD10" s="219"/>
      <c r="AE10" s="219"/>
      <c r="AF10" s="219"/>
      <c r="AG10" s="445"/>
      <c r="AH10" s="226"/>
      <c r="AI10" s="222"/>
      <c r="AJ10" s="222"/>
      <c r="AK10" s="222"/>
      <c r="AL10" s="231"/>
      <c r="AM10" s="451"/>
      <c r="AN10" s="222"/>
      <c r="AO10" s="222"/>
      <c r="AP10" s="225"/>
      <c r="AQ10" s="228">
        <v>500</v>
      </c>
      <c r="AR10" s="222"/>
      <c r="AS10" s="222"/>
      <c r="AT10" s="222"/>
      <c r="AU10" s="223"/>
      <c r="AV10" s="222">
        <v>16</v>
      </c>
      <c r="AW10" s="222"/>
      <c r="AX10" s="222"/>
      <c r="AY10" s="229">
        <f t="shared" si="1"/>
      </c>
      <c r="AZ10" s="230"/>
      <c r="BA10" s="222"/>
      <c r="BB10" s="223"/>
      <c r="BC10" s="222"/>
      <c r="BD10" s="234"/>
    </row>
    <row r="11" spans="1:56" ht="15.75">
      <c r="A11" s="215" t="s">
        <v>4</v>
      </c>
      <c r="B11" s="216">
        <v>360</v>
      </c>
      <c r="C11" s="232">
        <v>360</v>
      </c>
      <c r="D11" s="218">
        <f>C11/B11*100</f>
        <v>100</v>
      </c>
      <c r="E11" s="233">
        <v>190</v>
      </c>
      <c r="F11" s="220">
        <f>E11/C11*10</f>
        <v>5.277777777777778</v>
      </c>
      <c r="G11" s="221">
        <v>16527</v>
      </c>
      <c r="H11" s="222"/>
      <c r="I11" s="218"/>
      <c r="J11" s="222"/>
      <c r="K11" s="223">
        <f t="shared" si="0"/>
      </c>
      <c r="L11" s="224"/>
      <c r="M11" s="224"/>
      <c r="N11" s="224"/>
      <c r="O11" s="222"/>
      <c r="P11" s="224">
        <v>350</v>
      </c>
      <c r="Q11" s="224"/>
      <c r="R11" s="224"/>
      <c r="S11" s="225"/>
      <c r="T11" s="228">
        <v>2908</v>
      </c>
      <c r="U11" s="222"/>
      <c r="V11" s="224"/>
      <c r="W11" s="222"/>
      <c r="X11" s="455"/>
      <c r="Y11" s="451"/>
      <c r="Z11" s="222"/>
      <c r="AA11" s="222"/>
      <c r="AB11" s="225"/>
      <c r="AC11" s="226">
        <v>1370</v>
      </c>
      <c r="AD11" s="219"/>
      <c r="AE11" s="219"/>
      <c r="AF11" s="219"/>
      <c r="AG11" s="445"/>
      <c r="AH11" s="226">
        <v>50</v>
      </c>
      <c r="AI11" s="222"/>
      <c r="AJ11" s="222"/>
      <c r="AK11" s="222"/>
      <c r="AL11" s="231"/>
      <c r="AM11" s="451"/>
      <c r="AN11" s="222"/>
      <c r="AO11" s="222"/>
      <c r="AP11" s="225"/>
      <c r="AQ11" s="228">
        <v>344</v>
      </c>
      <c r="AR11" s="222"/>
      <c r="AS11" s="222"/>
      <c r="AT11" s="222"/>
      <c r="AU11" s="223"/>
      <c r="AV11" s="222">
        <v>20.4</v>
      </c>
      <c r="AW11" s="222"/>
      <c r="AX11" s="222"/>
      <c r="AY11" s="229">
        <f t="shared" si="1"/>
      </c>
      <c r="AZ11" s="230">
        <v>24.6</v>
      </c>
      <c r="BA11" s="222"/>
      <c r="BB11" s="223"/>
      <c r="BC11" s="222"/>
      <c r="BD11" s="234"/>
    </row>
    <row r="12" spans="1:56" ht="15.75">
      <c r="A12" s="215" t="s">
        <v>5</v>
      </c>
      <c r="B12" s="216">
        <v>196</v>
      </c>
      <c r="C12" s="232">
        <v>196</v>
      </c>
      <c r="D12" s="218">
        <f>C12/B12*100</f>
        <v>100</v>
      </c>
      <c r="E12" s="233">
        <v>82</v>
      </c>
      <c r="F12" s="220">
        <f>E12/C12*10</f>
        <v>4.183673469387755</v>
      </c>
      <c r="G12" s="221">
        <v>23893</v>
      </c>
      <c r="H12" s="222"/>
      <c r="I12" s="218"/>
      <c r="J12" s="222"/>
      <c r="K12" s="223">
        <f t="shared" si="0"/>
      </c>
      <c r="L12" s="224"/>
      <c r="M12" s="224"/>
      <c r="N12" s="224"/>
      <c r="O12" s="222"/>
      <c r="P12" s="222"/>
      <c r="Q12" s="222"/>
      <c r="R12" s="222"/>
      <c r="S12" s="225"/>
      <c r="T12" s="228">
        <v>2353</v>
      </c>
      <c r="U12" s="222"/>
      <c r="V12" s="224"/>
      <c r="W12" s="222"/>
      <c r="X12" s="455">
        <f>IF(W12&gt;0,W12/U12*10,"")</f>
      </c>
      <c r="Y12" s="451"/>
      <c r="Z12" s="222"/>
      <c r="AA12" s="222"/>
      <c r="AB12" s="225"/>
      <c r="AC12" s="226"/>
      <c r="AD12" s="219"/>
      <c r="AE12" s="219"/>
      <c r="AF12" s="219"/>
      <c r="AG12" s="445"/>
      <c r="AH12" s="226">
        <v>0</v>
      </c>
      <c r="AI12" s="222"/>
      <c r="AJ12" s="222"/>
      <c r="AK12" s="222"/>
      <c r="AL12" s="231"/>
      <c r="AM12" s="451"/>
      <c r="AN12" s="222"/>
      <c r="AO12" s="222"/>
      <c r="AP12" s="225"/>
      <c r="AQ12" s="228">
        <v>2086</v>
      </c>
      <c r="AR12" s="222"/>
      <c r="AS12" s="222"/>
      <c r="AT12" s="222"/>
      <c r="AU12" s="223"/>
      <c r="AV12" s="222">
        <v>141</v>
      </c>
      <c r="AW12" s="222"/>
      <c r="AX12" s="222"/>
      <c r="AY12" s="229">
        <f t="shared" si="1"/>
      </c>
      <c r="AZ12" s="230">
        <v>147</v>
      </c>
      <c r="BA12" s="222">
        <v>2</v>
      </c>
      <c r="BB12" s="223">
        <f>BA12/AZ12*100</f>
        <v>1.3605442176870748</v>
      </c>
      <c r="BC12" s="222">
        <v>24</v>
      </c>
      <c r="BD12" s="234">
        <f>IF(BC12&gt;0,BC12/BA12*10,"")</f>
        <v>120</v>
      </c>
    </row>
    <row r="13" spans="1:56" ht="15.75">
      <c r="A13" s="215" t="s">
        <v>6</v>
      </c>
      <c r="B13" s="216">
        <v>100</v>
      </c>
      <c r="C13" s="232"/>
      <c r="D13" s="218"/>
      <c r="E13" s="233"/>
      <c r="F13" s="220"/>
      <c r="G13" s="221">
        <v>10375</v>
      </c>
      <c r="H13" s="222"/>
      <c r="I13" s="218"/>
      <c r="J13" s="222"/>
      <c r="K13" s="223">
        <f t="shared" si="0"/>
      </c>
      <c r="L13" s="224"/>
      <c r="M13" s="224"/>
      <c r="N13" s="224"/>
      <c r="O13" s="222"/>
      <c r="P13" s="222"/>
      <c r="Q13" s="222"/>
      <c r="R13" s="222"/>
      <c r="S13" s="225"/>
      <c r="T13" s="228"/>
      <c r="U13" s="222"/>
      <c r="V13" s="224"/>
      <c r="W13" s="222"/>
      <c r="X13" s="455"/>
      <c r="Y13" s="451"/>
      <c r="Z13" s="222"/>
      <c r="AA13" s="222"/>
      <c r="AB13" s="225"/>
      <c r="AC13" s="226">
        <v>40</v>
      </c>
      <c r="AD13" s="219"/>
      <c r="AE13" s="219"/>
      <c r="AF13" s="219"/>
      <c r="AG13" s="445"/>
      <c r="AH13" s="226">
        <v>829</v>
      </c>
      <c r="AI13" s="222"/>
      <c r="AJ13" s="222"/>
      <c r="AK13" s="222"/>
      <c r="AL13" s="231"/>
      <c r="AM13" s="451"/>
      <c r="AN13" s="222"/>
      <c r="AO13" s="222"/>
      <c r="AP13" s="225"/>
      <c r="AQ13" s="228"/>
      <c r="AR13" s="222"/>
      <c r="AS13" s="222"/>
      <c r="AT13" s="222"/>
      <c r="AU13" s="223"/>
      <c r="AV13" s="222">
        <v>1</v>
      </c>
      <c r="AW13" s="222"/>
      <c r="AX13" s="222"/>
      <c r="AY13" s="229">
        <f t="shared" si="1"/>
      </c>
      <c r="AZ13" s="230">
        <v>13</v>
      </c>
      <c r="BA13" s="222"/>
      <c r="BB13" s="223"/>
      <c r="BC13" s="222"/>
      <c r="BD13" s="234"/>
    </row>
    <row r="14" spans="1:56" ht="18.75" customHeight="1">
      <c r="A14" s="215" t="s">
        <v>7</v>
      </c>
      <c r="B14" s="216"/>
      <c r="C14" s="232"/>
      <c r="D14" s="218"/>
      <c r="E14" s="233"/>
      <c r="F14" s="220"/>
      <c r="G14" s="221">
        <v>14504</v>
      </c>
      <c r="H14" s="222"/>
      <c r="I14" s="218"/>
      <c r="J14" s="222"/>
      <c r="K14" s="223">
        <f t="shared" si="0"/>
      </c>
      <c r="L14" s="224"/>
      <c r="M14" s="224"/>
      <c r="N14" s="224"/>
      <c r="O14" s="222"/>
      <c r="P14" s="222"/>
      <c r="Q14" s="222"/>
      <c r="R14" s="222"/>
      <c r="S14" s="225"/>
      <c r="T14" s="228">
        <v>676</v>
      </c>
      <c r="U14" s="222"/>
      <c r="V14" s="224"/>
      <c r="W14" s="222"/>
      <c r="X14" s="455">
        <f>IF(W14&gt;0,W14/U14*10,"")</f>
      </c>
      <c r="Y14" s="451"/>
      <c r="Z14" s="222"/>
      <c r="AA14" s="222"/>
      <c r="AB14" s="235">
        <f>IF(AA14&gt;0,AA14/Z14*10,"")</f>
      </c>
      <c r="AC14" s="226"/>
      <c r="AD14" s="219"/>
      <c r="AE14" s="219"/>
      <c r="AF14" s="219"/>
      <c r="AG14" s="445"/>
      <c r="AH14" s="226"/>
      <c r="AI14" s="222"/>
      <c r="AJ14" s="222"/>
      <c r="AK14" s="222"/>
      <c r="AL14" s="231"/>
      <c r="AM14" s="451"/>
      <c r="AN14" s="222"/>
      <c r="AO14" s="222"/>
      <c r="AP14" s="225"/>
      <c r="AQ14" s="228">
        <v>30</v>
      </c>
      <c r="AR14" s="222"/>
      <c r="AS14" s="222"/>
      <c r="AT14" s="222"/>
      <c r="AU14" s="223"/>
      <c r="AV14" s="222"/>
      <c r="AW14" s="222"/>
      <c r="AX14" s="222"/>
      <c r="AY14" s="229">
        <f t="shared" si="1"/>
      </c>
      <c r="AZ14" s="230"/>
      <c r="BA14" s="222"/>
      <c r="BB14" s="223"/>
      <c r="BC14" s="222"/>
      <c r="BD14" s="234"/>
    </row>
    <row r="15" spans="1:56" ht="15.75">
      <c r="A15" s="215" t="s">
        <v>8</v>
      </c>
      <c r="B15" s="216">
        <v>1209</v>
      </c>
      <c r="C15" s="236">
        <v>1209</v>
      </c>
      <c r="D15" s="218">
        <f>C15/B15*100</f>
        <v>100</v>
      </c>
      <c r="E15" s="233">
        <v>2297</v>
      </c>
      <c r="F15" s="220">
        <f>E15/C15*10</f>
        <v>18.99917287014061</v>
      </c>
      <c r="G15" s="221">
        <v>10919</v>
      </c>
      <c r="H15" s="222"/>
      <c r="I15" s="218"/>
      <c r="J15" s="222"/>
      <c r="K15" s="223">
        <f t="shared" si="0"/>
      </c>
      <c r="L15" s="224"/>
      <c r="M15" s="224"/>
      <c r="N15" s="224"/>
      <c r="O15" s="222"/>
      <c r="P15" s="222">
        <v>17</v>
      </c>
      <c r="Q15" s="222"/>
      <c r="R15" s="222"/>
      <c r="S15" s="225"/>
      <c r="T15" s="228">
        <v>1291</v>
      </c>
      <c r="U15" s="222">
        <v>406</v>
      </c>
      <c r="V15" s="224">
        <f>U15/T15*100</f>
        <v>31.448489542989932</v>
      </c>
      <c r="W15" s="222">
        <v>315</v>
      </c>
      <c r="X15" s="455">
        <f>W15/U15*10</f>
        <v>7.758620689655173</v>
      </c>
      <c r="Y15" s="451"/>
      <c r="Z15" s="222"/>
      <c r="AA15" s="222"/>
      <c r="AB15" s="225"/>
      <c r="AC15" s="226">
        <v>339</v>
      </c>
      <c r="AD15" s="219">
        <v>339</v>
      </c>
      <c r="AE15" s="237">
        <f>AD15/AC15*100</f>
        <v>100</v>
      </c>
      <c r="AF15" s="219">
        <v>198</v>
      </c>
      <c r="AG15" s="445">
        <f>AF15/AD15*10</f>
        <v>5.84070796460177</v>
      </c>
      <c r="AH15" s="226">
        <v>1644</v>
      </c>
      <c r="AI15" s="222">
        <v>504</v>
      </c>
      <c r="AJ15" s="222">
        <f>AI15/AH15*100</f>
        <v>30.656934306569344</v>
      </c>
      <c r="AK15" s="222">
        <v>267</v>
      </c>
      <c r="AL15" s="455">
        <f>AK15/AI15*10</f>
        <v>5.2976190476190474</v>
      </c>
      <c r="AM15" s="451"/>
      <c r="AN15" s="222"/>
      <c r="AO15" s="222"/>
      <c r="AP15" s="225"/>
      <c r="AQ15" s="228">
        <v>1196</v>
      </c>
      <c r="AR15" s="222"/>
      <c r="AS15" s="222"/>
      <c r="AT15" s="222"/>
      <c r="AU15" s="223"/>
      <c r="AV15" s="222"/>
      <c r="AW15" s="222"/>
      <c r="AX15" s="222"/>
      <c r="AY15" s="229">
        <f t="shared" si="1"/>
      </c>
      <c r="AZ15" s="230"/>
      <c r="BA15" s="222"/>
      <c r="BB15" s="223"/>
      <c r="BC15" s="222"/>
      <c r="BD15" s="234"/>
    </row>
    <row r="16" spans="1:56" ht="15.75">
      <c r="A16" s="215" t="s">
        <v>9</v>
      </c>
      <c r="B16" s="216">
        <v>290</v>
      </c>
      <c r="C16" s="232">
        <v>290</v>
      </c>
      <c r="D16" s="218">
        <f>C16/B16*100</f>
        <v>100</v>
      </c>
      <c r="E16" s="233">
        <v>145</v>
      </c>
      <c r="F16" s="220">
        <f>E16/C16*10</f>
        <v>5</v>
      </c>
      <c r="G16" s="221">
        <v>9847</v>
      </c>
      <c r="H16" s="222"/>
      <c r="I16" s="218"/>
      <c r="J16" s="222"/>
      <c r="K16" s="223">
        <f t="shared" si="0"/>
      </c>
      <c r="L16" s="224"/>
      <c r="M16" s="224"/>
      <c r="N16" s="224"/>
      <c r="O16" s="222"/>
      <c r="P16" s="222"/>
      <c r="Q16" s="222"/>
      <c r="R16" s="222"/>
      <c r="S16" s="225"/>
      <c r="T16" s="228"/>
      <c r="U16" s="222"/>
      <c r="V16" s="224"/>
      <c r="W16" s="222"/>
      <c r="X16" s="455"/>
      <c r="Y16" s="451">
        <v>220</v>
      </c>
      <c r="Z16" s="222"/>
      <c r="AA16" s="222"/>
      <c r="AB16" s="225"/>
      <c r="AC16" s="226"/>
      <c r="AD16" s="219"/>
      <c r="AE16" s="237"/>
      <c r="AF16" s="219"/>
      <c r="AG16" s="445"/>
      <c r="AH16" s="226"/>
      <c r="AI16" s="222"/>
      <c r="AJ16" s="222"/>
      <c r="AK16" s="222"/>
      <c r="AL16" s="231"/>
      <c r="AM16" s="451"/>
      <c r="AN16" s="222"/>
      <c r="AO16" s="222"/>
      <c r="AP16" s="225"/>
      <c r="AQ16" s="228">
        <v>186</v>
      </c>
      <c r="AR16" s="222"/>
      <c r="AS16" s="222"/>
      <c r="AT16" s="222"/>
      <c r="AU16" s="223"/>
      <c r="AV16" s="222"/>
      <c r="AW16" s="222"/>
      <c r="AX16" s="222"/>
      <c r="AY16" s="229">
        <f t="shared" si="1"/>
      </c>
      <c r="AZ16" s="230"/>
      <c r="BA16" s="222"/>
      <c r="BB16" s="223"/>
      <c r="BC16" s="222"/>
      <c r="BD16" s="234"/>
    </row>
    <row r="17" spans="1:56" ht="15.75">
      <c r="A17" s="215" t="s">
        <v>20</v>
      </c>
      <c r="B17" s="216">
        <v>200</v>
      </c>
      <c r="C17" s="232">
        <v>200</v>
      </c>
      <c r="D17" s="218">
        <f>C17/B17*100</f>
        <v>100</v>
      </c>
      <c r="E17" s="233">
        <v>430</v>
      </c>
      <c r="F17" s="220">
        <f>E17/C17*10</f>
        <v>21.5</v>
      </c>
      <c r="G17" s="221">
        <v>21733</v>
      </c>
      <c r="H17" s="222"/>
      <c r="I17" s="218"/>
      <c r="J17" s="222"/>
      <c r="K17" s="223">
        <f t="shared" si="0"/>
      </c>
      <c r="L17" s="224"/>
      <c r="M17" s="224"/>
      <c r="N17" s="224"/>
      <c r="O17" s="222"/>
      <c r="P17" s="222"/>
      <c r="Q17" s="222"/>
      <c r="R17" s="222"/>
      <c r="S17" s="225"/>
      <c r="T17" s="228"/>
      <c r="U17" s="222"/>
      <c r="V17" s="222"/>
      <c r="W17" s="222"/>
      <c r="X17" s="455"/>
      <c r="Y17" s="451"/>
      <c r="Z17" s="222"/>
      <c r="AA17" s="222"/>
      <c r="AB17" s="225"/>
      <c r="AC17" s="226"/>
      <c r="AD17" s="238"/>
      <c r="AE17" s="237"/>
      <c r="AF17" s="238"/>
      <c r="AG17" s="445"/>
      <c r="AH17" s="226"/>
      <c r="AI17" s="222"/>
      <c r="AJ17" s="222"/>
      <c r="AK17" s="222"/>
      <c r="AL17" s="231"/>
      <c r="AM17" s="451"/>
      <c r="AN17" s="222"/>
      <c r="AO17" s="222"/>
      <c r="AP17" s="225"/>
      <c r="AQ17" s="228">
        <v>385</v>
      </c>
      <c r="AR17" s="222"/>
      <c r="AS17" s="222"/>
      <c r="AT17" s="222"/>
      <c r="AU17" s="223"/>
      <c r="AV17" s="222"/>
      <c r="AW17" s="222"/>
      <c r="AX17" s="222"/>
      <c r="AY17" s="229">
        <f t="shared" si="1"/>
      </c>
      <c r="AZ17" s="230"/>
      <c r="BA17" s="222"/>
      <c r="BB17" s="223"/>
      <c r="BC17" s="222"/>
      <c r="BD17" s="234"/>
    </row>
    <row r="18" spans="1:56" ht="15.75">
      <c r="A18" s="215" t="s">
        <v>10</v>
      </c>
      <c r="B18" s="216"/>
      <c r="C18" s="232"/>
      <c r="D18" s="218"/>
      <c r="E18" s="233"/>
      <c r="F18" s="220"/>
      <c r="G18" s="221">
        <v>4277</v>
      </c>
      <c r="H18" s="222"/>
      <c r="I18" s="218"/>
      <c r="J18" s="222"/>
      <c r="K18" s="223">
        <f t="shared" si="0"/>
      </c>
      <c r="L18" s="224"/>
      <c r="M18" s="224"/>
      <c r="N18" s="224"/>
      <c r="O18" s="222"/>
      <c r="P18" s="222"/>
      <c r="Q18" s="222"/>
      <c r="R18" s="222"/>
      <c r="S18" s="225"/>
      <c r="T18" s="228"/>
      <c r="U18" s="222"/>
      <c r="V18" s="222"/>
      <c r="W18" s="222"/>
      <c r="X18" s="455"/>
      <c r="Y18" s="451"/>
      <c r="Z18" s="222"/>
      <c r="AA18" s="222"/>
      <c r="AB18" s="225"/>
      <c r="AC18" s="226">
        <v>200</v>
      </c>
      <c r="AD18" s="219"/>
      <c r="AE18" s="237"/>
      <c r="AF18" s="219"/>
      <c r="AG18" s="445"/>
      <c r="AH18" s="226">
        <v>374</v>
      </c>
      <c r="AI18" s="222"/>
      <c r="AJ18" s="222"/>
      <c r="AK18" s="222"/>
      <c r="AL18" s="231"/>
      <c r="AM18" s="451"/>
      <c r="AN18" s="222"/>
      <c r="AO18" s="222"/>
      <c r="AP18" s="225">
        <f>IF(AO18&gt;0,AO18/AN18*10,"")</f>
      </c>
      <c r="AQ18" s="228">
        <v>528</v>
      </c>
      <c r="AR18" s="222">
        <v>138</v>
      </c>
      <c r="AS18" s="222">
        <f>AR18/AQ18*100</f>
        <v>26.136363636363637</v>
      </c>
      <c r="AT18" s="222">
        <v>440</v>
      </c>
      <c r="AU18" s="223">
        <f>IF(AT18&gt;0,AT18/AR18*10,"")</f>
        <v>31.884057971014492</v>
      </c>
      <c r="AV18" s="222">
        <v>5.4</v>
      </c>
      <c r="AW18" s="222"/>
      <c r="AX18" s="222"/>
      <c r="AY18" s="229">
        <f t="shared" si="1"/>
      </c>
      <c r="AZ18" s="230">
        <v>0.6</v>
      </c>
      <c r="BA18" s="222"/>
      <c r="BB18" s="223"/>
      <c r="BC18" s="222"/>
      <c r="BD18" s="234"/>
    </row>
    <row r="19" spans="1:56" ht="18" customHeight="1">
      <c r="A19" s="215" t="s">
        <v>11</v>
      </c>
      <c r="B19" s="216">
        <v>238</v>
      </c>
      <c r="C19" s="232">
        <v>238</v>
      </c>
      <c r="D19" s="218">
        <f>C19/B19*100</f>
        <v>100</v>
      </c>
      <c r="E19" s="233">
        <v>71</v>
      </c>
      <c r="F19" s="220">
        <f>E19/C19*10</f>
        <v>2.9831932773109244</v>
      </c>
      <c r="G19" s="221">
        <v>8180</v>
      </c>
      <c r="H19" s="222"/>
      <c r="I19" s="218"/>
      <c r="J19" s="222"/>
      <c r="K19" s="223">
        <f t="shared" si="0"/>
      </c>
      <c r="L19" s="224"/>
      <c r="M19" s="224"/>
      <c r="N19" s="224"/>
      <c r="O19" s="222"/>
      <c r="P19" s="222"/>
      <c r="Q19" s="222"/>
      <c r="R19" s="222"/>
      <c r="S19" s="225"/>
      <c r="T19" s="228"/>
      <c r="U19" s="222"/>
      <c r="V19" s="222"/>
      <c r="W19" s="222"/>
      <c r="X19" s="455"/>
      <c r="Y19" s="451"/>
      <c r="Z19" s="222"/>
      <c r="AA19" s="222"/>
      <c r="AB19" s="225"/>
      <c r="AC19" s="226">
        <v>468</v>
      </c>
      <c r="AD19" s="219">
        <v>350</v>
      </c>
      <c r="AE19" s="237">
        <f>AD19/AC19*100</f>
        <v>74.78632478632478</v>
      </c>
      <c r="AF19" s="219">
        <v>723</v>
      </c>
      <c r="AG19" s="445">
        <f>AF19/AD19*10</f>
        <v>20.65714285714286</v>
      </c>
      <c r="AH19" s="226">
        <v>30</v>
      </c>
      <c r="AI19" s="222"/>
      <c r="AJ19" s="222"/>
      <c r="AK19" s="222"/>
      <c r="AL19" s="231"/>
      <c r="AM19" s="451"/>
      <c r="AN19" s="222"/>
      <c r="AO19" s="222"/>
      <c r="AP19" s="225"/>
      <c r="AQ19" s="228">
        <v>402</v>
      </c>
      <c r="AR19" s="222">
        <v>35</v>
      </c>
      <c r="AS19" s="222">
        <f>AR19/AQ19*100</f>
        <v>8.706467661691542</v>
      </c>
      <c r="AT19" s="222">
        <v>112</v>
      </c>
      <c r="AU19" s="223">
        <f>IF(AT19&gt;0,AT19/AR19*10,"")</f>
        <v>32</v>
      </c>
      <c r="AV19" s="222">
        <v>3</v>
      </c>
      <c r="AW19" s="222"/>
      <c r="AX19" s="222"/>
      <c r="AY19" s="229">
        <f t="shared" si="1"/>
      </c>
      <c r="AZ19" s="230">
        <v>1</v>
      </c>
      <c r="BA19" s="222"/>
      <c r="BB19" s="223"/>
      <c r="BC19" s="222"/>
      <c r="BD19" s="234"/>
    </row>
    <row r="20" spans="1:56" ht="15.75">
      <c r="A20" s="215" t="s">
        <v>21</v>
      </c>
      <c r="B20" s="216"/>
      <c r="C20" s="232"/>
      <c r="D20" s="218"/>
      <c r="E20" s="233"/>
      <c r="F20" s="220"/>
      <c r="G20" s="221">
        <v>15259</v>
      </c>
      <c r="H20" s="222"/>
      <c r="I20" s="218"/>
      <c r="J20" s="222"/>
      <c r="K20" s="223">
        <f t="shared" si="0"/>
      </c>
      <c r="L20" s="224"/>
      <c r="M20" s="224"/>
      <c r="N20" s="224"/>
      <c r="O20" s="222"/>
      <c r="P20" s="222">
        <v>329</v>
      </c>
      <c r="Q20" s="222"/>
      <c r="R20" s="222"/>
      <c r="S20" s="235">
        <f>IF(R20&gt;0,R20/Q20*10,"")</f>
      </c>
      <c r="T20" s="228"/>
      <c r="U20" s="222"/>
      <c r="V20" s="222"/>
      <c r="W20" s="222"/>
      <c r="X20" s="455"/>
      <c r="Y20" s="451"/>
      <c r="Z20" s="222"/>
      <c r="AA20" s="222"/>
      <c r="AB20" s="225"/>
      <c r="AC20" s="226">
        <v>687</v>
      </c>
      <c r="AD20" s="219"/>
      <c r="AE20" s="237"/>
      <c r="AF20" s="219"/>
      <c r="AG20" s="445"/>
      <c r="AH20" s="226"/>
      <c r="AI20" s="222"/>
      <c r="AJ20" s="222"/>
      <c r="AK20" s="222"/>
      <c r="AL20" s="231"/>
      <c r="AM20" s="451"/>
      <c r="AN20" s="222"/>
      <c r="AO20" s="222"/>
      <c r="AP20" s="225"/>
      <c r="AQ20" s="228">
        <v>373</v>
      </c>
      <c r="AR20" s="222"/>
      <c r="AS20" s="222"/>
      <c r="AT20" s="222"/>
      <c r="AU20" s="223"/>
      <c r="AV20" s="222">
        <v>256</v>
      </c>
      <c r="AW20" s="222"/>
      <c r="AX20" s="222"/>
      <c r="AY20" s="229">
        <f t="shared" si="1"/>
      </c>
      <c r="AZ20" s="230">
        <v>52</v>
      </c>
      <c r="BA20" s="222"/>
      <c r="BB20" s="223"/>
      <c r="BC20" s="222"/>
      <c r="BD20" s="234"/>
    </row>
    <row r="21" spans="1:56" ht="15.75">
      <c r="A21" s="215" t="s">
        <v>22</v>
      </c>
      <c r="B21" s="216"/>
      <c r="C21" s="232"/>
      <c r="D21" s="218"/>
      <c r="E21" s="233"/>
      <c r="F21" s="220"/>
      <c r="G21" s="221">
        <v>906</v>
      </c>
      <c r="H21" s="222"/>
      <c r="I21" s="218"/>
      <c r="J21" s="222"/>
      <c r="K21" s="223">
        <f t="shared" si="0"/>
      </c>
      <c r="L21" s="224"/>
      <c r="M21" s="224"/>
      <c r="N21" s="224"/>
      <c r="O21" s="222"/>
      <c r="P21" s="222">
        <v>100</v>
      </c>
      <c r="Q21" s="222"/>
      <c r="R21" s="222"/>
      <c r="S21" s="225"/>
      <c r="T21" s="228">
        <v>750</v>
      </c>
      <c r="U21" s="222"/>
      <c r="V21" s="222"/>
      <c r="W21" s="222"/>
      <c r="X21" s="455">
        <f>IF(W21&gt;0,W21/U21*10,"")</f>
      </c>
      <c r="Y21" s="545"/>
      <c r="Z21" s="224"/>
      <c r="AA21" s="224"/>
      <c r="AB21" s="225"/>
      <c r="AC21" s="226"/>
      <c r="AD21" s="219"/>
      <c r="AE21" s="237"/>
      <c r="AF21" s="219"/>
      <c r="AG21" s="445"/>
      <c r="AH21" s="226"/>
      <c r="AI21" s="222"/>
      <c r="AJ21" s="222"/>
      <c r="AK21" s="222"/>
      <c r="AL21" s="231"/>
      <c r="AM21" s="451"/>
      <c r="AN21" s="222"/>
      <c r="AO21" s="222"/>
      <c r="AP21" s="225"/>
      <c r="AQ21" s="228">
        <v>659</v>
      </c>
      <c r="AR21" s="222"/>
      <c r="AS21" s="222"/>
      <c r="AT21" s="222"/>
      <c r="AU21" s="223"/>
      <c r="AV21" s="222"/>
      <c r="AW21" s="222"/>
      <c r="AX21" s="222"/>
      <c r="AY21" s="229">
        <f t="shared" si="1"/>
      </c>
      <c r="AZ21" s="230">
        <v>40</v>
      </c>
      <c r="BA21" s="222"/>
      <c r="BB21" s="223"/>
      <c r="BC21" s="222"/>
      <c r="BD21" s="234"/>
    </row>
    <row r="22" spans="1:56" ht="15.75">
      <c r="A22" s="215" t="s">
        <v>12</v>
      </c>
      <c r="B22" s="216"/>
      <c r="C22" s="232"/>
      <c r="D22" s="218"/>
      <c r="E22" s="233"/>
      <c r="F22" s="220"/>
      <c r="G22" s="221">
        <v>4299</v>
      </c>
      <c r="H22" s="222"/>
      <c r="I22" s="218"/>
      <c r="J22" s="222"/>
      <c r="K22" s="223">
        <f t="shared" si="0"/>
      </c>
      <c r="L22" s="224"/>
      <c r="M22" s="222"/>
      <c r="N22" s="224"/>
      <c r="O22" s="222"/>
      <c r="P22" s="222"/>
      <c r="Q22" s="222"/>
      <c r="R22" s="222"/>
      <c r="S22" s="225"/>
      <c r="T22" s="228"/>
      <c r="U22" s="222"/>
      <c r="V22" s="222"/>
      <c r="W22" s="222"/>
      <c r="X22" s="455"/>
      <c r="Y22" s="545"/>
      <c r="Z22" s="224"/>
      <c r="AA22" s="224"/>
      <c r="AB22" s="225"/>
      <c r="AC22" s="226"/>
      <c r="AD22" s="219"/>
      <c r="AE22" s="237"/>
      <c r="AF22" s="219"/>
      <c r="AG22" s="445"/>
      <c r="AH22" s="226"/>
      <c r="AI22" s="222"/>
      <c r="AJ22" s="222"/>
      <c r="AK22" s="222"/>
      <c r="AL22" s="231"/>
      <c r="AM22" s="451"/>
      <c r="AN22" s="222"/>
      <c r="AO22" s="222"/>
      <c r="AP22" s="225"/>
      <c r="AQ22" s="228"/>
      <c r="AR22" s="222"/>
      <c r="AS22" s="222"/>
      <c r="AT22" s="222"/>
      <c r="AU22" s="223"/>
      <c r="AV22" s="222">
        <v>11</v>
      </c>
      <c r="AW22" s="222"/>
      <c r="AX22" s="222"/>
      <c r="AY22" s="229">
        <f t="shared" si="1"/>
      </c>
      <c r="AZ22" s="230">
        <v>2</v>
      </c>
      <c r="BA22" s="222"/>
      <c r="BB22" s="223"/>
      <c r="BC22" s="222"/>
      <c r="BD22" s="234"/>
    </row>
    <row r="23" spans="1:56" ht="15.75">
      <c r="A23" s="215" t="s">
        <v>13</v>
      </c>
      <c r="B23" s="216"/>
      <c r="C23" s="232"/>
      <c r="D23" s="218"/>
      <c r="E23" s="233"/>
      <c r="F23" s="220"/>
      <c r="G23" s="221">
        <v>6577</v>
      </c>
      <c r="H23" s="222"/>
      <c r="I23" s="218"/>
      <c r="J23" s="222"/>
      <c r="K23" s="223"/>
      <c r="L23" s="442">
        <v>1234</v>
      </c>
      <c r="M23" s="222"/>
      <c r="N23" s="222"/>
      <c r="O23" s="223"/>
      <c r="P23" s="442">
        <v>2147</v>
      </c>
      <c r="Q23" s="222"/>
      <c r="R23" s="222"/>
      <c r="S23" s="225"/>
      <c r="T23" s="548">
        <v>1040</v>
      </c>
      <c r="U23" s="222"/>
      <c r="V23" s="222"/>
      <c r="W23" s="222"/>
      <c r="X23" s="455"/>
      <c r="Y23" s="545"/>
      <c r="Z23" s="224"/>
      <c r="AA23" s="224"/>
      <c r="AB23" s="225"/>
      <c r="AC23" s="226">
        <v>27</v>
      </c>
      <c r="AD23" s="219"/>
      <c r="AE23" s="237"/>
      <c r="AF23" s="219"/>
      <c r="AG23" s="445"/>
      <c r="AH23" s="226"/>
      <c r="AI23" s="222"/>
      <c r="AJ23" s="222"/>
      <c r="AK23" s="222"/>
      <c r="AL23" s="231"/>
      <c r="AM23" s="451">
        <v>5</v>
      </c>
      <c r="AN23" s="222"/>
      <c r="AO23" s="222"/>
      <c r="AP23" s="225"/>
      <c r="AQ23" s="228"/>
      <c r="AR23" s="222"/>
      <c r="AS23" s="222"/>
      <c r="AT23" s="222"/>
      <c r="AU23" s="223"/>
      <c r="AV23" s="222">
        <v>8</v>
      </c>
      <c r="AW23" s="222"/>
      <c r="AX23" s="222"/>
      <c r="AY23" s="229"/>
      <c r="AZ23" s="230">
        <v>42</v>
      </c>
      <c r="BA23" s="222">
        <v>6</v>
      </c>
      <c r="BB23" s="223">
        <f>BA23/AZ23*100</f>
        <v>14.285714285714285</v>
      </c>
      <c r="BC23" s="222">
        <v>48</v>
      </c>
      <c r="BD23" s="234">
        <f>BC23/BA23*10</f>
        <v>80</v>
      </c>
    </row>
    <row r="24" spans="1:56" ht="15.75">
      <c r="A24" s="215" t="s">
        <v>23</v>
      </c>
      <c r="B24" s="216"/>
      <c r="C24" s="232"/>
      <c r="D24" s="218"/>
      <c r="E24" s="233"/>
      <c r="F24" s="220"/>
      <c r="G24" s="221">
        <v>8248</v>
      </c>
      <c r="H24" s="222"/>
      <c r="I24" s="218"/>
      <c r="J24" s="222"/>
      <c r="K24" s="223">
        <f t="shared" si="0"/>
      </c>
      <c r="L24" s="222">
        <v>10170</v>
      </c>
      <c r="M24" s="222"/>
      <c r="N24" s="222"/>
      <c r="O24" s="223">
        <f>IF(N24&gt;0,N24/M24*10,"")</f>
      </c>
      <c r="P24" s="222">
        <v>228</v>
      </c>
      <c r="Q24" s="222"/>
      <c r="R24" s="222"/>
      <c r="S24" s="225">
        <f>IF(R24&gt;0,R24/Q24*10,"")</f>
      </c>
      <c r="T24" s="228">
        <v>1175</v>
      </c>
      <c r="U24" s="222"/>
      <c r="V24" s="222"/>
      <c r="W24" s="222"/>
      <c r="X24" s="455"/>
      <c r="Y24" s="545"/>
      <c r="Z24" s="224"/>
      <c r="AA24" s="224"/>
      <c r="AB24" s="225"/>
      <c r="AC24" s="226"/>
      <c r="AD24" s="219"/>
      <c r="AE24" s="237"/>
      <c r="AF24" s="219"/>
      <c r="AG24" s="445"/>
      <c r="AH24" s="226"/>
      <c r="AI24" s="222"/>
      <c r="AJ24" s="222"/>
      <c r="AK24" s="222"/>
      <c r="AL24" s="231"/>
      <c r="AM24" s="451"/>
      <c r="AN24" s="222"/>
      <c r="AO24" s="222"/>
      <c r="AP24" s="225"/>
      <c r="AQ24" s="228"/>
      <c r="AR24" s="222"/>
      <c r="AS24" s="222"/>
      <c r="AT24" s="222"/>
      <c r="AU24" s="223"/>
      <c r="AV24" s="222">
        <v>845</v>
      </c>
      <c r="AW24" s="222"/>
      <c r="AX24" s="222"/>
      <c r="AY24" s="229">
        <f t="shared" si="1"/>
      </c>
      <c r="AZ24" s="230">
        <v>129</v>
      </c>
      <c r="BA24" s="222"/>
      <c r="BB24" s="223"/>
      <c r="BC24" s="222"/>
      <c r="BD24" s="234"/>
    </row>
    <row r="25" spans="1:56" ht="15.75">
      <c r="A25" s="215" t="s">
        <v>14</v>
      </c>
      <c r="B25" s="216">
        <v>310</v>
      </c>
      <c r="C25" s="232">
        <v>310</v>
      </c>
      <c r="D25" s="218">
        <f>C25/B25*100</f>
        <v>100</v>
      </c>
      <c r="E25" s="233">
        <v>278</v>
      </c>
      <c r="F25" s="220">
        <f>E25/C25*10</f>
        <v>8.96774193548387</v>
      </c>
      <c r="G25" s="221">
        <v>21973</v>
      </c>
      <c r="H25" s="222"/>
      <c r="I25" s="218"/>
      <c r="J25" s="222"/>
      <c r="K25" s="223">
        <f t="shared" si="0"/>
      </c>
      <c r="L25" s="222">
        <v>1156</v>
      </c>
      <c r="M25" s="222"/>
      <c r="N25" s="222"/>
      <c r="O25" s="223">
        <f>IF(N25&gt;0,N25/M25*10,"")</f>
      </c>
      <c r="P25" s="222">
        <v>3267</v>
      </c>
      <c r="Q25" s="222"/>
      <c r="R25" s="222"/>
      <c r="S25" s="225">
        <f>IF(R25&gt;0,R25/Q25*10,"")</f>
      </c>
      <c r="T25" s="228">
        <v>1057</v>
      </c>
      <c r="U25" s="222"/>
      <c r="V25" s="222"/>
      <c r="W25" s="222"/>
      <c r="X25" s="455">
        <f>IF(W25&gt;0,W25/U25*10,"")</f>
      </c>
      <c r="Y25" s="545"/>
      <c r="Z25" s="224"/>
      <c r="AA25" s="224"/>
      <c r="AB25" s="239"/>
      <c r="AC25" s="226">
        <v>1301</v>
      </c>
      <c r="AD25" s="219">
        <v>1301</v>
      </c>
      <c r="AE25" s="237">
        <f>AD25/AC25*100</f>
        <v>100</v>
      </c>
      <c r="AF25" s="219">
        <v>780</v>
      </c>
      <c r="AG25" s="445">
        <f>AF25/AD25*10</f>
        <v>5.995388162951576</v>
      </c>
      <c r="AH25" s="226"/>
      <c r="AI25" s="222"/>
      <c r="AJ25" s="222"/>
      <c r="AK25" s="222"/>
      <c r="AL25" s="231"/>
      <c r="AM25" s="451"/>
      <c r="AN25" s="222"/>
      <c r="AO25" s="222"/>
      <c r="AP25" s="225"/>
      <c r="AQ25" s="228">
        <v>2727</v>
      </c>
      <c r="AR25" s="222"/>
      <c r="AS25" s="222"/>
      <c r="AT25" s="222"/>
      <c r="AU25" s="223"/>
      <c r="AV25" s="222">
        <v>20</v>
      </c>
      <c r="AW25" s="222"/>
      <c r="AX25" s="222"/>
      <c r="AY25" s="240">
        <f t="shared" si="1"/>
      </c>
      <c r="AZ25" s="230"/>
      <c r="BA25" s="222"/>
      <c r="BB25" s="223"/>
      <c r="BC25" s="222"/>
      <c r="BD25" s="234"/>
    </row>
    <row r="26" spans="1:56" ht="16.5" thickBot="1">
      <c r="A26" s="241" t="s">
        <v>68</v>
      </c>
      <c r="B26" s="242"/>
      <c r="C26" s="243"/>
      <c r="D26" s="244"/>
      <c r="E26" s="243"/>
      <c r="F26" s="245"/>
      <c r="G26" s="246"/>
      <c r="H26" s="247"/>
      <c r="I26" s="244"/>
      <c r="J26" s="247"/>
      <c r="K26" s="248"/>
      <c r="L26" s="247"/>
      <c r="M26" s="247"/>
      <c r="N26" s="247"/>
      <c r="O26" s="248"/>
      <c r="P26" s="247"/>
      <c r="Q26" s="247"/>
      <c r="R26" s="247"/>
      <c r="S26" s="253"/>
      <c r="T26" s="254"/>
      <c r="U26" s="247"/>
      <c r="V26" s="247"/>
      <c r="W26" s="247"/>
      <c r="X26" s="550"/>
      <c r="Y26" s="546"/>
      <c r="Z26" s="249"/>
      <c r="AA26" s="249"/>
      <c r="AB26" s="250"/>
      <c r="AC26" s="251"/>
      <c r="AD26" s="252"/>
      <c r="AE26" s="252"/>
      <c r="AF26" s="252"/>
      <c r="AG26" s="446"/>
      <c r="AH26" s="254"/>
      <c r="AI26" s="247"/>
      <c r="AJ26" s="247"/>
      <c r="AK26" s="247"/>
      <c r="AL26" s="454"/>
      <c r="AM26" s="452"/>
      <c r="AN26" s="247"/>
      <c r="AO26" s="247"/>
      <c r="AP26" s="253"/>
      <c r="AQ26" s="254"/>
      <c r="AR26" s="247"/>
      <c r="AS26" s="222"/>
      <c r="AT26" s="247"/>
      <c r="AU26" s="248"/>
      <c r="AV26" s="247"/>
      <c r="AW26" s="247"/>
      <c r="AX26" s="247"/>
      <c r="AY26" s="255"/>
      <c r="AZ26" s="256">
        <v>178</v>
      </c>
      <c r="BA26" s="247">
        <v>6.5</v>
      </c>
      <c r="BB26" s="248">
        <f>BA26/AZ26*100</f>
        <v>3.651685393258427</v>
      </c>
      <c r="BC26" s="247">
        <v>248</v>
      </c>
      <c r="BD26" s="257">
        <f>IF(BC26&gt;0,BC26/BA26*10,"")</f>
        <v>381.53846153846155</v>
      </c>
    </row>
    <row r="27" spans="1:56" ht="16.5" thickBot="1">
      <c r="A27" s="258" t="s">
        <v>24</v>
      </c>
      <c r="B27" s="259">
        <f>SUM(B5:B25)</f>
        <v>4663</v>
      </c>
      <c r="C27" s="260">
        <f>SUM(C5:C25)</f>
        <v>4563</v>
      </c>
      <c r="D27" s="261">
        <f>C27/B27*100</f>
        <v>97.85545785974693</v>
      </c>
      <c r="E27" s="260">
        <f>SUM(E5:E25)</f>
        <v>5513</v>
      </c>
      <c r="F27" s="262">
        <f>E27/C27*10</f>
        <v>12.081963620425158</v>
      </c>
      <c r="G27" s="263">
        <f>SUM(G5:G25)</f>
        <v>206908</v>
      </c>
      <c r="H27" s="263">
        <f>SUM(H6:H25)</f>
        <v>0</v>
      </c>
      <c r="I27" s="264">
        <f>H27/G27*100</f>
        <v>0</v>
      </c>
      <c r="J27" s="263">
        <f>SUM(J6:J25)</f>
        <v>0</v>
      </c>
      <c r="K27" s="265">
        <f t="shared" si="0"/>
      </c>
      <c r="L27" s="263">
        <f>SUM(L5:L25)</f>
        <v>12560</v>
      </c>
      <c r="M27" s="263">
        <f>SUM(M6:M25)</f>
        <v>0</v>
      </c>
      <c r="N27" s="263">
        <f>SUM(N6:N25)</f>
        <v>0</v>
      </c>
      <c r="O27" s="265">
        <f>IF(N27&gt;0,N27/M27*10,"")</f>
      </c>
      <c r="P27" s="263">
        <f>SUM(P5:P25)</f>
        <v>6438</v>
      </c>
      <c r="Q27" s="263">
        <f>SUM(Q6:Q25)</f>
        <v>0</v>
      </c>
      <c r="R27" s="263">
        <f>SUM(R6:R25)</f>
        <v>0</v>
      </c>
      <c r="S27" s="266">
        <f>IF(R27&gt;0,R27/Q27*10,"")</f>
      </c>
      <c r="T27" s="554">
        <f>SUM(T5:T25)</f>
        <v>12566</v>
      </c>
      <c r="U27" s="274">
        <f>SUM(U6:U25)</f>
        <v>536</v>
      </c>
      <c r="V27" s="660">
        <f>U27/T27*100</f>
        <v>4.265478274709534</v>
      </c>
      <c r="W27" s="274">
        <f>SUM(W6:W25)</f>
        <v>510</v>
      </c>
      <c r="X27" s="272">
        <f>IF(W27&gt;0,W27/U27*10,"")</f>
        <v>9.514925373134329</v>
      </c>
      <c r="Y27" s="453">
        <f>SUM(Y5:Y25)</f>
        <v>720</v>
      </c>
      <c r="Z27" s="263">
        <f>SUM(Z6:Z25)</f>
        <v>0</v>
      </c>
      <c r="AA27" s="263">
        <f>SUM(AA6:AA25)</f>
        <v>0</v>
      </c>
      <c r="AB27" s="266" t="e">
        <f>AA27/Z27*10</f>
        <v>#DIV/0!</v>
      </c>
      <c r="AC27" s="259">
        <f>SUM(AC6:AC25)</f>
        <v>7784</v>
      </c>
      <c r="AD27" s="260">
        <f>SUM(AD6:AD25)</f>
        <v>4218</v>
      </c>
      <c r="AE27" s="267">
        <f>AD27/AC27*100</f>
        <v>54.18807810894142</v>
      </c>
      <c r="AF27" s="260">
        <f>SUM(AF6:AF25)</f>
        <v>2794</v>
      </c>
      <c r="AG27" s="447">
        <f>AF27/AD27*10</f>
        <v>6.623992413466098</v>
      </c>
      <c r="AH27" s="554">
        <f>SUM(AH5:AH25)</f>
        <v>7186</v>
      </c>
      <c r="AI27" s="274">
        <f>SUM(AI6:AI26)</f>
        <v>504</v>
      </c>
      <c r="AJ27" s="274">
        <f>AI27/AH27*10</f>
        <v>0.7013637628722516</v>
      </c>
      <c r="AK27" s="274">
        <f>SUM(AK6:AK26)</f>
        <v>267</v>
      </c>
      <c r="AL27" s="272">
        <f>AK27/AI27*10</f>
        <v>5.2976190476190474</v>
      </c>
      <c r="AM27" s="453">
        <f>SUM(AM5:AM25)</f>
        <v>5</v>
      </c>
      <c r="AN27" s="263"/>
      <c r="AO27" s="263"/>
      <c r="AP27" s="268"/>
      <c r="AQ27" s="269">
        <f>SUM(AQ6:AQ25)</f>
        <v>9943</v>
      </c>
      <c r="AR27" s="270">
        <f>SUM(AR6:AR25)</f>
        <v>173</v>
      </c>
      <c r="AS27" s="271">
        <f>AR27/AQ27*100</f>
        <v>1.7399175299205472</v>
      </c>
      <c r="AT27" s="270">
        <f>SUM(AT6:AT25)</f>
        <v>552</v>
      </c>
      <c r="AU27" s="272">
        <f>IF(AT27&gt;0,AT27/AR27*10,"")</f>
        <v>31.907514450867055</v>
      </c>
      <c r="AV27" s="263">
        <f>SUM(AV5:AV25)</f>
        <v>1514.8</v>
      </c>
      <c r="AW27" s="263">
        <f>SUM(AW5:AW25)</f>
        <v>0</v>
      </c>
      <c r="AX27" s="263">
        <f>SUM(AX5:AX25)</f>
        <v>0</v>
      </c>
      <c r="AY27" s="265" t="e">
        <f>AX27/AW27*10</f>
        <v>#DIV/0!</v>
      </c>
      <c r="AZ27" s="273">
        <f>SUM(AZ5:AZ26)</f>
        <v>1622.1999999999998</v>
      </c>
      <c r="BA27" s="274">
        <f>SUM(BA5:BA26)</f>
        <v>89.5</v>
      </c>
      <c r="BB27" s="275">
        <f>BA27/AZ27*100</f>
        <v>5.517198865737887</v>
      </c>
      <c r="BC27" s="274">
        <f>SUM(BC5:BC26)</f>
        <v>1820</v>
      </c>
      <c r="BD27" s="276">
        <f>BC27/BA27*10</f>
        <v>203.35195530726256</v>
      </c>
    </row>
    <row r="28" spans="1:56" ht="16.5" thickBot="1">
      <c r="A28" s="462" t="s">
        <v>15</v>
      </c>
      <c r="B28" s="463">
        <v>6177</v>
      </c>
      <c r="C28" s="464">
        <v>5032</v>
      </c>
      <c r="D28" s="465">
        <v>81.46349360531002</v>
      </c>
      <c r="E28" s="464">
        <v>5904</v>
      </c>
      <c r="F28" s="465">
        <v>11.732909379968204</v>
      </c>
      <c r="G28" s="466">
        <v>216725</v>
      </c>
      <c r="H28" s="466">
        <v>0</v>
      </c>
      <c r="I28" s="465">
        <v>0</v>
      </c>
      <c r="J28" s="466">
        <v>0</v>
      </c>
      <c r="K28" s="466" t="s">
        <v>69</v>
      </c>
      <c r="L28" s="466">
        <v>12966</v>
      </c>
      <c r="M28" s="466">
        <v>0</v>
      </c>
      <c r="N28" s="466">
        <v>0</v>
      </c>
      <c r="O28" s="466" t="s">
        <v>69</v>
      </c>
      <c r="P28" s="466">
        <v>4698</v>
      </c>
      <c r="Q28" s="466">
        <v>0</v>
      </c>
      <c r="R28" s="466">
        <v>0</v>
      </c>
      <c r="S28" s="467" t="s">
        <v>69</v>
      </c>
      <c r="T28" s="551">
        <v>6685</v>
      </c>
      <c r="U28" s="552">
        <v>0</v>
      </c>
      <c r="V28" s="552">
        <v>0</v>
      </c>
      <c r="W28" s="552">
        <v>0</v>
      </c>
      <c r="X28" s="553">
        <v>0</v>
      </c>
      <c r="Y28" s="470">
        <v>652</v>
      </c>
      <c r="Z28" s="466">
        <v>0</v>
      </c>
      <c r="AA28" s="466">
        <v>0</v>
      </c>
      <c r="AB28" s="467" t="e">
        <v>#DIV/0!</v>
      </c>
      <c r="AC28" s="468">
        <v>3515</v>
      </c>
      <c r="AD28" s="466">
        <v>0</v>
      </c>
      <c r="AE28" s="466">
        <v>0</v>
      </c>
      <c r="AF28" s="466">
        <v>0</v>
      </c>
      <c r="AG28" s="467">
        <v>0</v>
      </c>
      <c r="AH28" s="468">
        <v>5393</v>
      </c>
      <c r="AI28" s="466">
        <v>0</v>
      </c>
      <c r="AJ28" s="466">
        <v>0</v>
      </c>
      <c r="AK28" s="466">
        <v>0</v>
      </c>
      <c r="AL28" s="469">
        <v>0</v>
      </c>
      <c r="AM28" s="470">
        <v>15</v>
      </c>
      <c r="AN28" s="466"/>
      <c r="AO28" s="466"/>
      <c r="AP28" s="467"/>
      <c r="AQ28" s="468">
        <v>13021</v>
      </c>
      <c r="AR28" s="466">
        <v>0</v>
      </c>
      <c r="AS28" s="471">
        <v>0</v>
      </c>
      <c r="AT28" s="466">
        <v>0</v>
      </c>
      <c r="AU28" s="465">
        <v>0</v>
      </c>
      <c r="AV28" s="466">
        <v>1504.9</v>
      </c>
      <c r="AW28" s="466">
        <v>0</v>
      </c>
      <c r="AX28" s="466">
        <v>0</v>
      </c>
      <c r="AY28" s="472" t="e">
        <v>#DIV/0!</v>
      </c>
      <c r="AZ28" s="463">
        <v>1328.1</v>
      </c>
      <c r="BA28" s="466">
        <v>30.8</v>
      </c>
      <c r="BB28" s="465">
        <v>2.319102477223101</v>
      </c>
      <c r="BC28" s="466">
        <v>815.2</v>
      </c>
      <c r="BD28" s="473">
        <v>264.6753246753247</v>
      </c>
    </row>
  </sheetData>
  <sheetProtection/>
  <mergeCells count="14">
    <mergeCell ref="G3:K3"/>
    <mergeCell ref="L3:O3"/>
    <mergeCell ref="P3:S3"/>
    <mergeCell ref="T3:X3"/>
    <mergeCell ref="A1:BD1"/>
    <mergeCell ref="AZ3:BD3"/>
    <mergeCell ref="AH3:AL3"/>
    <mergeCell ref="AM3:AP3"/>
    <mergeCell ref="AQ3:AU3"/>
    <mergeCell ref="AV3:AY3"/>
    <mergeCell ref="A3:A4"/>
    <mergeCell ref="B3:F3"/>
    <mergeCell ref="Y3:AB3"/>
    <mergeCell ref="AC3:A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D35" sqref="D35"/>
    </sheetView>
  </sheetViews>
  <sheetFormatPr defaultColWidth="9.00390625" defaultRowHeight="12.75"/>
  <cols>
    <col min="1" max="1" width="27.875" style="4" customWidth="1"/>
    <col min="2" max="2" width="13.375" style="4" customWidth="1"/>
    <col min="3" max="3" width="15.625" style="4" customWidth="1"/>
    <col min="4" max="4" width="14.375" style="4" customWidth="1"/>
    <col min="5" max="5" width="14.375" style="4" bestFit="1" customWidth="1"/>
    <col min="6" max="6" width="9.75390625" style="4" bestFit="1" customWidth="1"/>
    <col min="7" max="7" width="11.375" style="4" bestFit="1" customWidth="1"/>
    <col min="8" max="8" width="9.75390625" style="4" bestFit="1" customWidth="1"/>
    <col min="9" max="9" width="18.25390625" style="4" bestFit="1" customWidth="1"/>
    <col min="10" max="16384" width="9.125" style="4" customWidth="1"/>
  </cols>
  <sheetData>
    <row r="1" spans="1:9" ht="18.75">
      <c r="A1" s="586" t="s">
        <v>72</v>
      </c>
      <c r="B1" s="587"/>
      <c r="C1" s="587"/>
      <c r="D1" s="587"/>
      <c r="E1" s="587"/>
      <c r="F1" s="587"/>
      <c r="G1" s="588"/>
      <c r="H1" s="589">
        <v>43327</v>
      </c>
      <c r="I1" s="590"/>
    </row>
    <row r="2" spans="1:9" ht="19.5" thickBot="1">
      <c r="A2" s="277"/>
      <c r="F2" s="591"/>
      <c r="G2" s="591"/>
      <c r="H2" s="592"/>
      <c r="I2" s="592"/>
    </row>
    <row r="3" spans="1:9" ht="19.5" thickBot="1">
      <c r="A3" s="593" t="s">
        <v>73</v>
      </c>
      <c r="B3" s="593" t="s">
        <v>74</v>
      </c>
      <c r="C3" s="593"/>
      <c r="D3" s="593"/>
      <c r="E3" s="593"/>
      <c r="F3" s="593"/>
      <c r="G3" s="593"/>
      <c r="H3" s="593"/>
      <c r="I3" s="593"/>
    </row>
    <row r="4" spans="1:9" ht="19.5" thickBot="1">
      <c r="A4" s="593"/>
      <c r="B4" s="593" t="s">
        <v>75</v>
      </c>
      <c r="C4" s="593"/>
      <c r="D4" s="593"/>
      <c r="E4" s="593"/>
      <c r="F4" s="593" t="s">
        <v>76</v>
      </c>
      <c r="G4" s="593"/>
      <c r="H4" s="593"/>
      <c r="I4" s="593"/>
    </row>
    <row r="5" spans="1:9" ht="19.5" thickBot="1">
      <c r="A5" s="593"/>
      <c r="B5" s="278" t="s">
        <v>77</v>
      </c>
      <c r="C5" s="279" t="s">
        <v>78</v>
      </c>
      <c r="D5" s="279" t="s">
        <v>79</v>
      </c>
      <c r="E5" s="280" t="s">
        <v>0</v>
      </c>
      <c r="F5" s="278" t="s">
        <v>77</v>
      </c>
      <c r="G5" s="279" t="s">
        <v>78</v>
      </c>
      <c r="H5" s="279" t="s">
        <v>79</v>
      </c>
      <c r="I5" s="280" t="s">
        <v>0</v>
      </c>
    </row>
    <row r="6" spans="1:9" ht="18.75">
      <c r="A6" s="73" t="s">
        <v>1</v>
      </c>
      <c r="B6" s="74">
        <v>469</v>
      </c>
      <c r="C6" s="75">
        <v>469</v>
      </c>
      <c r="D6" s="75">
        <v>469</v>
      </c>
      <c r="E6" s="76">
        <f aca="true" t="shared" si="0" ref="E6:E27">D6/B6*100</f>
        <v>100</v>
      </c>
      <c r="F6" s="77">
        <v>0</v>
      </c>
      <c r="G6" s="78"/>
      <c r="H6" s="78"/>
      <c r="I6" s="79"/>
    </row>
    <row r="7" spans="1:9" ht="18.75">
      <c r="A7" s="80" t="s">
        <v>17</v>
      </c>
      <c r="B7" s="81">
        <v>5130</v>
      </c>
      <c r="C7" s="82">
        <v>5130</v>
      </c>
      <c r="D7" s="82">
        <v>5035</v>
      </c>
      <c r="E7" s="83">
        <f t="shared" si="0"/>
        <v>98.14814814814815</v>
      </c>
      <c r="F7" s="84">
        <v>4953</v>
      </c>
      <c r="G7" s="85">
        <v>4771</v>
      </c>
      <c r="H7" s="85">
        <v>4771</v>
      </c>
      <c r="I7" s="86">
        <f aca="true" t="shared" si="1" ref="I7:I27">H7/F7*100</f>
        <v>96.3254593175853</v>
      </c>
    </row>
    <row r="8" spans="1:9" ht="18.75">
      <c r="A8" s="80" t="s">
        <v>18</v>
      </c>
      <c r="B8" s="81">
        <v>5409</v>
      </c>
      <c r="C8" s="82">
        <v>5409</v>
      </c>
      <c r="D8" s="82">
        <v>5409</v>
      </c>
      <c r="E8" s="83">
        <f t="shared" si="0"/>
        <v>100</v>
      </c>
      <c r="F8" s="84">
        <v>1600</v>
      </c>
      <c r="G8" s="85">
        <v>1600</v>
      </c>
      <c r="H8" s="85">
        <v>1600</v>
      </c>
      <c r="I8" s="86">
        <f t="shared" si="1"/>
        <v>100</v>
      </c>
    </row>
    <row r="9" spans="1:9" ht="18.75">
      <c r="A9" s="80" t="s">
        <v>2</v>
      </c>
      <c r="B9" s="81">
        <v>2634</v>
      </c>
      <c r="C9" s="82">
        <v>2634</v>
      </c>
      <c r="D9" s="82">
        <v>2634</v>
      </c>
      <c r="E9" s="83">
        <f t="shared" si="0"/>
        <v>100</v>
      </c>
      <c r="F9" s="84">
        <v>3546</v>
      </c>
      <c r="G9" s="85">
        <v>3546</v>
      </c>
      <c r="H9" s="85">
        <v>3546</v>
      </c>
      <c r="I9" s="86">
        <f t="shared" si="1"/>
        <v>100</v>
      </c>
    </row>
    <row r="10" spans="1:9" ht="18.75">
      <c r="A10" s="80" t="s">
        <v>3</v>
      </c>
      <c r="B10" s="81">
        <v>1097</v>
      </c>
      <c r="C10" s="82">
        <v>1097</v>
      </c>
      <c r="D10" s="82">
        <v>1097</v>
      </c>
      <c r="E10" s="83">
        <f t="shared" si="0"/>
        <v>100</v>
      </c>
      <c r="F10" s="84">
        <v>265</v>
      </c>
      <c r="G10" s="85">
        <v>265</v>
      </c>
      <c r="H10" s="85">
        <v>265</v>
      </c>
      <c r="I10" s="86">
        <f t="shared" si="1"/>
        <v>100</v>
      </c>
    </row>
    <row r="11" spans="1:9" ht="18.75">
      <c r="A11" s="80" t="s">
        <v>19</v>
      </c>
      <c r="B11" s="81">
        <v>2682</v>
      </c>
      <c r="C11" s="82">
        <v>2682</v>
      </c>
      <c r="D11" s="82">
        <v>2682</v>
      </c>
      <c r="E11" s="83">
        <f t="shared" si="0"/>
        <v>100</v>
      </c>
      <c r="F11" s="84">
        <v>7254</v>
      </c>
      <c r="G11" s="85">
        <v>7254</v>
      </c>
      <c r="H11" s="85">
        <v>7254</v>
      </c>
      <c r="I11" s="86">
        <f t="shared" si="1"/>
        <v>100</v>
      </c>
    </row>
    <row r="12" spans="1:9" ht="18.75">
      <c r="A12" s="80" t="s">
        <v>4</v>
      </c>
      <c r="B12" s="81">
        <v>4540</v>
      </c>
      <c r="C12" s="82">
        <v>4540</v>
      </c>
      <c r="D12" s="82">
        <v>4540</v>
      </c>
      <c r="E12" s="83">
        <f t="shared" si="0"/>
        <v>100</v>
      </c>
      <c r="F12" s="84">
        <v>4805</v>
      </c>
      <c r="G12" s="85">
        <v>4805</v>
      </c>
      <c r="H12" s="85">
        <v>4805</v>
      </c>
      <c r="I12" s="86">
        <f t="shared" si="1"/>
        <v>100</v>
      </c>
    </row>
    <row r="13" spans="1:9" ht="18.75">
      <c r="A13" s="80" t="s">
        <v>5</v>
      </c>
      <c r="B13" s="81">
        <v>4221</v>
      </c>
      <c r="C13" s="82">
        <v>4221</v>
      </c>
      <c r="D13" s="82">
        <v>4221</v>
      </c>
      <c r="E13" s="83">
        <f t="shared" si="0"/>
        <v>100</v>
      </c>
      <c r="F13" s="84">
        <v>5635</v>
      </c>
      <c r="G13" s="85">
        <v>5635</v>
      </c>
      <c r="H13" s="85">
        <v>5635</v>
      </c>
      <c r="I13" s="86">
        <f t="shared" si="1"/>
        <v>100</v>
      </c>
    </row>
    <row r="14" spans="1:9" ht="18.75">
      <c r="A14" s="80" t="s">
        <v>6</v>
      </c>
      <c r="B14" s="81">
        <v>2824</v>
      </c>
      <c r="C14" s="82">
        <v>2503</v>
      </c>
      <c r="D14" s="82">
        <v>2503</v>
      </c>
      <c r="E14" s="83">
        <f t="shared" si="0"/>
        <v>88.63314447592067</v>
      </c>
      <c r="F14" s="84">
        <v>489</v>
      </c>
      <c r="G14" s="85">
        <v>489</v>
      </c>
      <c r="H14" s="85">
        <v>489</v>
      </c>
      <c r="I14" s="86">
        <f t="shared" si="1"/>
        <v>100</v>
      </c>
    </row>
    <row r="15" spans="1:9" ht="18.75">
      <c r="A15" s="80" t="s">
        <v>7</v>
      </c>
      <c r="B15" s="81">
        <v>702</v>
      </c>
      <c r="C15" s="82">
        <v>702</v>
      </c>
      <c r="D15" s="82">
        <v>702</v>
      </c>
      <c r="E15" s="83">
        <f t="shared" si="0"/>
        <v>100</v>
      </c>
      <c r="F15" s="84">
        <v>1320</v>
      </c>
      <c r="G15" s="85">
        <v>1320</v>
      </c>
      <c r="H15" s="85">
        <v>1320</v>
      </c>
      <c r="I15" s="86">
        <f t="shared" si="1"/>
        <v>100</v>
      </c>
    </row>
    <row r="16" spans="1:9" ht="18.75">
      <c r="A16" s="80" t="s">
        <v>8</v>
      </c>
      <c r="B16" s="81">
        <v>2899</v>
      </c>
      <c r="C16" s="82">
        <v>2899</v>
      </c>
      <c r="D16" s="82">
        <v>2899</v>
      </c>
      <c r="E16" s="83">
        <f t="shared" si="0"/>
        <v>100</v>
      </c>
      <c r="F16" s="84">
        <v>783</v>
      </c>
      <c r="G16" s="85">
        <v>783</v>
      </c>
      <c r="H16" s="85">
        <v>783</v>
      </c>
      <c r="I16" s="86">
        <f t="shared" si="1"/>
        <v>100</v>
      </c>
    </row>
    <row r="17" spans="1:9" ht="18.75">
      <c r="A17" s="80" t="s">
        <v>9</v>
      </c>
      <c r="B17" s="81">
        <v>1880</v>
      </c>
      <c r="C17" s="82">
        <v>1880</v>
      </c>
      <c r="D17" s="82">
        <v>1880</v>
      </c>
      <c r="E17" s="83">
        <f t="shared" si="0"/>
        <v>100</v>
      </c>
      <c r="F17" s="84">
        <v>453</v>
      </c>
      <c r="G17" s="85">
        <v>453</v>
      </c>
      <c r="H17" s="85">
        <v>453</v>
      </c>
      <c r="I17" s="86">
        <f t="shared" si="1"/>
        <v>100</v>
      </c>
    </row>
    <row r="18" spans="1:9" ht="18.75">
      <c r="A18" s="80" t="s">
        <v>20</v>
      </c>
      <c r="B18" s="81">
        <v>3461</v>
      </c>
      <c r="C18" s="82">
        <v>3461</v>
      </c>
      <c r="D18" s="82">
        <v>3461</v>
      </c>
      <c r="E18" s="83">
        <f t="shared" si="0"/>
        <v>100</v>
      </c>
      <c r="F18" s="84">
        <v>878</v>
      </c>
      <c r="G18" s="85">
        <v>878</v>
      </c>
      <c r="H18" s="85">
        <v>878</v>
      </c>
      <c r="I18" s="86">
        <f t="shared" si="1"/>
        <v>100</v>
      </c>
    </row>
    <row r="19" spans="1:9" ht="18.75">
      <c r="A19" s="80" t="s">
        <v>10</v>
      </c>
      <c r="B19" s="81">
        <v>1881</v>
      </c>
      <c r="C19" s="82">
        <v>1881</v>
      </c>
      <c r="D19" s="82">
        <v>1881</v>
      </c>
      <c r="E19" s="83">
        <f t="shared" si="0"/>
        <v>100</v>
      </c>
      <c r="F19" s="84">
        <v>2181</v>
      </c>
      <c r="G19" s="85">
        <v>2181</v>
      </c>
      <c r="H19" s="85">
        <v>2181</v>
      </c>
      <c r="I19" s="86">
        <f t="shared" si="1"/>
        <v>100</v>
      </c>
    </row>
    <row r="20" spans="1:9" ht="18.75">
      <c r="A20" s="80" t="s">
        <v>11</v>
      </c>
      <c r="B20" s="81">
        <v>2103</v>
      </c>
      <c r="C20" s="82">
        <v>2103</v>
      </c>
      <c r="D20" s="82">
        <v>2103</v>
      </c>
      <c r="E20" s="83">
        <f t="shared" si="0"/>
        <v>100</v>
      </c>
      <c r="F20" s="84">
        <v>3410</v>
      </c>
      <c r="G20" s="85">
        <v>3410</v>
      </c>
      <c r="H20" s="85">
        <v>3410</v>
      </c>
      <c r="I20" s="86">
        <f t="shared" si="1"/>
        <v>100</v>
      </c>
    </row>
    <row r="21" spans="1:9" ht="18.75">
      <c r="A21" s="80" t="s">
        <v>21</v>
      </c>
      <c r="B21" s="81">
        <v>1902</v>
      </c>
      <c r="C21" s="82">
        <v>1902</v>
      </c>
      <c r="D21" s="82">
        <v>1902</v>
      </c>
      <c r="E21" s="83">
        <f t="shared" si="0"/>
        <v>100</v>
      </c>
      <c r="F21" s="84">
        <v>2362</v>
      </c>
      <c r="G21" s="85">
        <v>2362</v>
      </c>
      <c r="H21" s="85">
        <v>2362</v>
      </c>
      <c r="I21" s="86">
        <f t="shared" si="1"/>
        <v>100</v>
      </c>
    </row>
    <row r="22" spans="1:9" ht="18.75">
      <c r="A22" s="80" t="s">
        <v>22</v>
      </c>
      <c r="B22" s="81">
        <v>3589</v>
      </c>
      <c r="C22" s="82">
        <v>3589</v>
      </c>
      <c r="D22" s="82">
        <v>3589</v>
      </c>
      <c r="E22" s="83">
        <f t="shared" si="0"/>
        <v>100</v>
      </c>
      <c r="F22" s="84">
        <v>2275</v>
      </c>
      <c r="G22" s="85">
        <v>2275</v>
      </c>
      <c r="H22" s="85">
        <v>2275</v>
      </c>
      <c r="I22" s="86">
        <f t="shared" si="1"/>
        <v>100</v>
      </c>
    </row>
    <row r="23" spans="1:9" ht="18.75">
      <c r="A23" s="80" t="s">
        <v>12</v>
      </c>
      <c r="B23" s="81">
        <v>3388</v>
      </c>
      <c r="C23" s="82">
        <v>3388</v>
      </c>
      <c r="D23" s="82">
        <v>3388</v>
      </c>
      <c r="E23" s="83">
        <f t="shared" si="0"/>
        <v>100</v>
      </c>
      <c r="F23" s="84">
        <v>1533</v>
      </c>
      <c r="G23" s="85">
        <v>1533</v>
      </c>
      <c r="H23" s="85">
        <v>1533</v>
      </c>
      <c r="I23" s="86">
        <f t="shared" si="1"/>
        <v>100</v>
      </c>
    </row>
    <row r="24" spans="1:9" ht="18.75">
      <c r="A24" s="80" t="s">
        <v>13</v>
      </c>
      <c r="B24" s="81">
        <v>3683</v>
      </c>
      <c r="C24" s="82">
        <v>3683</v>
      </c>
      <c r="D24" s="82">
        <v>3683</v>
      </c>
      <c r="E24" s="83">
        <f t="shared" si="0"/>
        <v>100</v>
      </c>
      <c r="F24" s="84">
        <v>3208</v>
      </c>
      <c r="G24" s="85">
        <v>3208</v>
      </c>
      <c r="H24" s="85">
        <v>3208</v>
      </c>
      <c r="I24" s="86">
        <f t="shared" si="1"/>
        <v>100</v>
      </c>
    </row>
    <row r="25" spans="1:9" ht="18.75">
      <c r="A25" s="80" t="s">
        <v>23</v>
      </c>
      <c r="B25" s="81">
        <v>3615</v>
      </c>
      <c r="C25" s="82">
        <v>3615</v>
      </c>
      <c r="D25" s="82">
        <v>3615</v>
      </c>
      <c r="E25" s="83">
        <f t="shared" si="0"/>
        <v>100</v>
      </c>
      <c r="F25" s="84">
        <v>1473</v>
      </c>
      <c r="G25" s="85">
        <v>1473</v>
      </c>
      <c r="H25" s="85">
        <v>1473</v>
      </c>
      <c r="I25" s="86">
        <f t="shared" si="1"/>
        <v>100</v>
      </c>
    </row>
    <row r="26" spans="1:9" ht="19.5" thickBot="1">
      <c r="A26" s="87" t="s">
        <v>14</v>
      </c>
      <c r="B26" s="88">
        <v>4332</v>
      </c>
      <c r="C26" s="89">
        <v>4329</v>
      </c>
      <c r="D26" s="89">
        <v>4329</v>
      </c>
      <c r="E26" s="90">
        <f t="shared" si="0"/>
        <v>99.93074792243767</v>
      </c>
      <c r="F26" s="91">
        <v>3130</v>
      </c>
      <c r="G26" s="92">
        <v>3130</v>
      </c>
      <c r="H26" s="92">
        <v>3130</v>
      </c>
      <c r="I26" s="93">
        <f t="shared" si="1"/>
        <v>100</v>
      </c>
    </row>
    <row r="27" spans="1:9" ht="19.5" thickBot="1">
      <c r="A27" s="94" t="s">
        <v>80</v>
      </c>
      <c r="B27" s="94">
        <f>SUM(B6:B26)</f>
        <v>62441</v>
      </c>
      <c r="C27" s="94">
        <f>SUM(C6:C26)</f>
        <v>62117</v>
      </c>
      <c r="D27" s="94">
        <f>SUM(D6:D26)</f>
        <v>62022</v>
      </c>
      <c r="E27" s="95">
        <f t="shared" si="0"/>
        <v>99.32896654441792</v>
      </c>
      <c r="F27" s="96">
        <f>SUM(F6:F26)</f>
        <v>51553</v>
      </c>
      <c r="G27" s="96">
        <f>SUM(G6:G26)</f>
        <v>51371</v>
      </c>
      <c r="H27" s="96">
        <f>SUM(H6:H26)</f>
        <v>51371</v>
      </c>
      <c r="I27" s="97">
        <f t="shared" si="1"/>
        <v>99.64696525905379</v>
      </c>
    </row>
    <row r="28" spans="1:9" ht="16.5" customHeight="1" thickBot="1">
      <c r="A28" s="281" t="s">
        <v>81</v>
      </c>
      <c r="B28" s="282">
        <v>67632</v>
      </c>
      <c r="C28" s="283">
        <v>67230</v>
      </c>
      <c r="D28" s="283">
        <v>67230</v>
      </c>
      <c r="E28" s="284">
        <v>99.4056068133428</v>
      </c>
      <c r="F28" s="285">
        <v>56796</v>
      </c>
      <c r="G28" s="283">
        <v>48205</v>
      </c>
      <c r="H28" s="283">
        <v>48205</v>
      </c>
      <c r="I28" s="286">
        <v>84.87393478413972</v>
      </c>
    </row>
  </sheetData>
  <mergeCells count="7">
    <mergeCell ref="A1:G1"/>
    <mergeCell ref="H1:I1"/>
    <mergeCell ref="F2:I2"/>
    <mergeCell ref="A3:A5"/>
    <mergeCell ref="B3:I3"/>
    <mergeCell ref="B4:E4"/>
    <mergeCell ref="F4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C1">
      <selection activeCell="R27" sqref="R27"/>
    </sheetView>
  </sheetViews>
  <sheetFormatPr defaultColWidth="9.00390625" defaultRowHeight="12.75"/>
  <cols>
    <col min="1" max="1" width="20.25390625" style="100" customWidth="1"/>
    <col min="2" max="2" width="8.00390625" style="100" customWidth="1"/>
    <col min="3" max="3" width="9.25390625" style="100" bestFit="1" customWidth="1"/>
    <col min="4" max="4" width="8.625" style="100" customWidth="1"/>
    <col min="5" max="5" width="7.25390625" style="100" customWidth="1"/>
    <col min="6" max="6" width="8.00390625" style="100" customWidth="1"/>
    <col min="7" max="7" width="8.125" style="100" customWidth="1"/>
    <col min="8" max="8" width="9.25390625" style="100" bestFit="1" customWidth="1"/>
    <col min="9" max="9" width="8.375" style="100" customWidth="1"/>
    <col min="10" max="10" width="8.00390625" style="100" customWidth="1"/>
    <col min="11" max="11" width="8.00390625" style="100" bestFit="1" customWidth="1"/>
    <col min="12" max="12" width="8.375" style="100" bestFit="1" customWidth="1"/>
    <col min="13" max="13" width="8.25390625" style="100" customWidth="1"/>
    <col min="14" max="14" width="8.75390625" style="100" customWidth="1"/>
    <col min="15" max="15" width="7.00390625" style="100" customWidth="1"/>
    <col min="16" max="16" width="6.125" style="100" customWidth="1"/>
    <col min="17" max="17" width="8.25390625" style="100" customWidth="1"/>
    <col min="18" max="18" width="9.25390625" style="100" bestFit="1" customWidth="1"/>
    <col min="19" max="19" width="8.625" style="100" customWidth="1"/>
    <col min="20" max="20" width="7.25390625" style="100" customWidth="1"/>
    <col min="21" max="21" width="5.875" style="100" customWidth="1"/>
    <col min="22" max="22" width="8.00390625" style="100" hidden="1" customWidth="1"/>
    <col min="23" max="23" width="9.125" style="100" hidden="1" customWidth="1"/>
    <col min="24" max="24" width="8.75390625" style="100" hidden="1" customWidth="1"/>
    <col min="25" max="25" width="6.75390625" style="100" hidden="1" customWidth="1"/>
    <col min="26" max="26" width="4.375" style="100" hidden="1" customWidth="1"/>
    <col min="27" max="16384" width="9.125" style="100" customWidth="1"/>
  </cols>
  <sheetData>
    <row r="2" spans="2:17" ht="39" customHeight="1">
      <c r="B2" s="604" t="s">
        <v>94</v>
      </c>
      <c r="C2" s="604"/>
      <c r="D2" s="604"/>
      <c r="E2" s="604"/>
      <c r="F2" s="604"/>
      <c r="G2" s="604"/>
      <c r="H2" s="604"/>
      <c r="I2" s="604"/>
      <c r="J2" s="605"/>
      <c r="K2" s="605"/>
      <c r="L2" s="605"/>
      <c r="M2" s="605"/>
      <c r="N2" s="605"/>
      <c r="O2" s="606"/>
      <c r="P2" s="606"/>
      <c r="Q2" s="606"/>
    </row>
    <row r="3" spans="1:26" ht="22.5" customHeight="1" thickBot="1">
      <c r="A3" s="101"/>
      <c r="B3" s="102"/>
      <c r="C3" s="102"/>
      <c r="D3" s="102"/>
      <c r="E3" s="102"/>
      <c r="F3" s="102"/>
      <c r="G3" s="102"/>
      <c r="H3" s="102"/>
      <c r="I3" s="103"/>
      <c r="J3" s="607"/>
      <c r="K3" s="608"/>
      <c r="L3" s="102"/>
      <c r="M3" s="102"/>
      <c r="N3" s="102"/>
      <c r="O3" s="104"/>
      <c r="P3" s="193"/>
      <c r="Q3" s="194"/>
      <c r="R3" s="607">
        <v>43327</v>
      </c>
      <c r="S3" s="608"/>
      <c r="T3" s="101"/>
      <c r="U3" s="101"/>
      <c r="Z3" s="101"/>
    </row>
    <row r="4" spans="1:26" ht="15.75" customHeight="1" thickBot="1">
      <c r="A4" s="594" t="s">
        <v>16</v>
      </c>
      <c r="B4" s="596" t="s">
        <v>95</v>
      </c>
      <c r="C4" s="596"/>
      <c r="D4" s="596"/>
      <c r="E4" s="596"/>
      <c r="F4" s="596"/>
      <c r="G4" s="597" t="s">
        <v>96</v>
      </c>
      <c r="H4" s="597"/>
      <c r="I4" s="597"/>
      <c r="J4" s="597"/>
      <c r="K4" s="597"/>
      <c r="L4" s="598" t="s">
        <v>97</v>
      </c>
      <c r="M4" s="599"/>
      <c r="N4" s="599"/>
      <c r="O4" s="599"/>
      <c r="P4" s="600"/>
      <c r="Q4" s="609" t="s">
        <v>98</v>
      </c>
      <c r="R4" s="599"/>
      <c r="S4" s="599"/>
      <c r="T4" s="599"/>
      <c r="U4" s="600"/>
      <c r="V4" s="601" t="s">
        <v>99</v>
      </c>
      <c r="W4" s="602"/>
      <c r="X4" s="602"/>
      <c r="Y4" s="602"/>
      <c r="Z4" s="603"/>
    </row>
    <row r="5" spans="1:26" ht="40.5" customHeight="1" thickBot="1">
      <c r="A5" s="595"/>
      <c r="B5" s="105" t="s">
        <v>100</v>
      </c>
      <c r="C5" s="106" t="s">
        <v>101</v>
      </c>
      <c r="D5" s="106" t="s">
        <v>102</v>
      </c>
      <c r="E5" s="107" t="s">
        <v>103</v>
      </c>
      <c r="F5" s="108" t="s">
        <v>0</v>
      </c>
      <c r="G5" s="105" t="s">
        <v>100</v>
      </c>
      <c r="H5" s="107" t="s">
        <v>101</v>
      </c>
      <c r="I5" s="106" t="s">
        <v>102</v>
      </c>
      <c r="J5" s="107" t="s">
        <v>103</v>
      </c>
      <c r="K5" s="108" t="s">
        <v>0</v>
      </c>
      <c r="L5" s="105" t="s">
        <v>100</v>
      </c>
      <c r="M5" s="107" t="s">
        <v>101</v>
      </c>
      <c r="N5" s="106" t="s">
        <v>102</v>
      </c>
      <c r="O5" s="107" t="s">
        <v>103</v>
      </c>
      <c r="P5" s="108" t="s">
        <v>0</v>
      </c>
      <c r="Q5" s="105" t="s">
        <v>100</v>
      </c>
      <c r="R5" s="107" t="s">
        <v>101</v>
      </c>
      <c r="S5" s="106" t="s">
        <v>102</v>
      </c>
      <c r="T5" s="106" t="s">
        <v>103</v>
      </c>
      <c r="U5" s="108" t="s">
        <v>0</v>
      </c>
      <c r="V5" s="105" t="s">
        <v>104</v>
      </c>
      <c r="W5" s="107" t="s">
        <v>101</v>
      </c>
      <c r="X5" s="106" t="s">
        <v>102</v>
      </c>
      <c r="Y5" s="106" t="s">
        <v>103</v>
      </c>
      <c r="Z5" s="108" t="s">
        <v>0</v>
      </c>
    </row>
    <row r="6" spans="1:26" ht="15.75">
      <c r="A6" s="109" t="s">
        <v>1</v>
      </c>
      <c r="B6" s="110">
        <v>420</v>
      </c>
      <c r="C6" s="110">
        <v>18</v>
      </c>
      <c r="D6" s="111">
        <v>263</v>
      </c>
      <c r="E6" s="111">
        <f aca="true" t="shared" si="0" ref="E6:E27">C6+D6</f>
        <v>281</v>
      </c>
      <c r="F6" s="112">
        <f>E6/B6*100</f>
        <v>66.9047619047619</v>
      </c>
      <c r="G6" s="110">
        <v>0</v>
      </c>
      <c r="H6" s="110">
        <v>0</v>
      </c>
      <c r="I6" s="113"/>
      <c r="J6" s="111">
        <f aca="true" t="shared" si="1" ref="J6:J26">H6+I6</f>
        <v>0</v>
      </c>
      <c r="K6" s="114">
        <v>0</v>
      </c>
      <c r="L6" s="110">
        <v>0</v>
      </c>
      <c r="M6" s="110">
        <v>0</v>
      </c>
      <c r="N6" s="113"/>
      <c r="O6" s="111">
        <f aca="true" t="shared" si="2" ref="O6:O26">M6+N6</f>
        <v>0</v>
      </c>
      <c r="P6" s="114">
        <v>0</v>
      </c>
      <c r="Q6" s="110">
        <v>0</v>
      </c>
      <c r="R6" s="110">
        <v>0</v>
      </c>
      <c r="S6" s="113"/>
      <c r="T6" s="111">
        <f aca="true" t="shared" si="3" ref="T6:T26">R6+S6</f>
        <v>0</v>
      </c>
      <c r="U6" s="112">
        <v>0</v>
      </c>
      <c r="V6" s="110">
        <v>142</v>
      </c>
      <c r="W6" s="110">
        <v>0</v>
      </c>
      <c r="X6" s="115"/>
      <c r="Y6" s="116">
        <f aca="true" t="shared" si="4" ref="Y6:Y26">W6+X6</f>
        <v>0</v>
      </c>
      <c r="Z6" s="117">
        <f>Y6/V6*100</f>
        <v>0</v>
      </c>
    </row>
    <row r="7" spans="1:26" ht="15.75">
      <c r="A7" s="118" t="s">
        <v>17</v>
      </c>
      <c r="B7" s="110">
        <v>3000</v>
      </c>
      <c r="C7" s="110">
        <v>26</v>
      </c>
      <c r="D7" s="115">
        <v>2346</v>
      </c>
      <c r="E7" s="116">
        <f t="shared" si="0"/>
        <v>2372</v>
      </c>
      <c r="F7" s="114">
        <f aca="true" t="shared" si="5" ref="F7:F27">(E7*100)/B7</f>
        <v>79.06666666666666</v>
      </c>
      <c r="G7" s="110">
        <v>5000</v>
      </c>
      <c r="H7" s="110">
        <v>63</v>
      </c>
      <c r="I7" s="115">
        <v>812</v>
      </c>
      <c r="J7" s="111">
        <f t="shared" si="1"/>
        <v>875</v>
      </c>
      <c r="K7" s="114">
        <f aca="true" t="shared" si="6" ref="K7:K22">(J7*100)/G7</f>
        <v>17.5</v>
      </c>
      <c r="L7" s="110">
        <v>1500</v>
      </c>
      <c r="M7" s="110">
        <v>0</v>
      </c>
      <c r="N7" s="115">
        <v>225</v>
      </c>
      <c r="O7" s="111">
        <f t="shared" si="2"/>
        <v>225</v>
      </c>
      <c r="P7" s="114">
        <f aca="true" t="shared" si="7" ref="P7:P27">(O7*100)/L7</f>
        <v>15</v>
      </c>
      <c r="Q7" s="110">
        <v>0</v>
      </c>
      <c r="R7" s="110">
        <v>0</v>
      </c>
      <c r="S7" s="115"/>
      <c r="T7" s="111">
        <f t="shared" si="3"/>
        <v>0</v>
      </c>
      <c r="U7" s="114">
        <v>0</v>
      </c>
      <c r="V7" s="110">
        <v>4500</v>
      </c>
      <c r="W7" s="110">
        <v>0</v>
      </c>
      <c r="X7" s="115"/>
      <c r="Y7" s="116">
        <f t="shared" si="4"/>
        <v>0</v>
      </c>
      <c r="Z7" s="117">
        <f aca="true" t="shared" si="8" ref="Z7:Z27">(Y7*100)/V7</f>
        <v>0</v>
      </c>
    </row>
    <row r="8" spans="1:26" ht="15.75">
      <c r="A8" s="118" t="s">
        <v>18</v>
      </c>
      <c r="B8" s="110">
        <v>2020</v>
      </c>
      <c r="C8" s="110">
        <v>110</v>
      </c>
      <c r="D8" s="115">
        <v>1497</v>
      </c>
      <c r="E8" s="116">
        <f t="shared" si="0"/>
        <v>1607</v>
      </c>
      <c r="F8" s="114">
        <f t="shared" si="5"/>
        <v>79.55445544554455</v>
      </c>
      <c r="G8" s="110">
        <v>3950</v>
      </c>
      <c r="H8" s="110">
        <v>3000</v>
      </c>
      <c r="I8" s="115">
        <v>9155</v>
      </c>
      <c r="J8" s="111">
        <f t="shared" si="1"/>
        <v>12155</v>
      </c>
      <c r="K8" s="114">
        <f t="shared" si="6"/>
        <v>307.72151898734177</v>
      </c>
      <c r="L8" s="110">
        <v>2010</v>
      </c>
      <c r="M8" s="110">
        <v>0</v>
      </c>
      <c r="N8" s="115">
        <v>1050</v>
      </c>
      <c r="O8" s="111">
        <f t="shared" si="2"/>
        <v>1050</v>
      </c>
      <c r="P8" s="114">
        <f t="shared" si="7"/>
        <v>52.23880597014925</v>
      </c>
      <c r="Q8" s="110">
        <v>11500</v>
      </c>
      <c r="R8" s="110">
        <v>2010</v>
      </c>
      <c r="S8" s="115"/>
      <c r="T8" s="111">
        <f t="shared" si="3"/>
        <v>2010</v>
      </c>
      <c r="U8" s="114">
        <f>(T8*100)/Q8</f>
        <v>17.47826086956522</v>
      </c>
      <c r="V8" s="110">
        <v>18800</v>
      </c>
      <c r="W8" s="110">
        <v>800</v>
      </c>
      <c r="X8" s="115"/>
      <c r="Y8" s="116">
        <f t="shared" si="4"/>
        <v>800</v>
      </c>
      <c r="Z8" s="117">
        <f t="shared" si="8"/>
        <v>4.25531914893617</v>
      </c>
    </row>
    <row r="9" spans="1:26" ht="15.75">
      <c r="A9" s="118" t="s">
        <v>2</v>
      </c>
      <c r="B9" s="110">
        <v>2000</v>
      </c>
      <c r="C9" s="110">
        <v>0</v>
      </c>
      <c r="D9" s="115">
        <v>2000</v>
      </c>
      <c r="E9" s="116">
        <f t="shared" si="0"/>
        <v>2000</v>
      </c>
      <c r="F9" s="114">
        <f t="shared" si="5"/>
        <v>100</v>
      </c>
      <c r="G9" s="110">
        <v>650</v>
      </c>
      <c r="H9" s="110">
        <v>0</v>
      </c>
      <c r="I9" s="115">
        <v>650</v>
      </c>
      <c r="J9" s="111">
        <f t="shared" si="1"/>
        <v>650</v>
      </c>
      <c r="K9" s="114">
        <f t="shared" si="6"/>
        <v>100</v>
      </c>
      <c r="L9" s="110">
        <v>150</v>
      </c>
      <c r="M9" s="110">
        <v>0</v>
      </c>
      <c r="N9" s="115">
        <v>150</v>
      </c>
      <c r="O9" s="111">
        <f t="shared" si="2"/>
        <v>150</v>
      </c>
      <c r="P9" s="114">
        <f t="shared" si="7"/>
        <v>100</v>
      </c>
      <c r="Q9" s="110">
        <v>0</v>
      </c>
      <c r="R9" s="110">
        <v>0</v>
      </c>
      <c r="S9" s="115"/>
      <c r="T9" s="111">
        <f t="shared" si="3"/>
        <v>0</v>
      </c>
      <c r="U9" s="114">
        <v>0</v>
      </c>
      <c r="V9" s="110">
        <v>560</v>
      </c>
      <c r="W9" s="110">
        <v>0</v>
      </c>
      <c r="X9" s="115"/>
      <c r="Y9" s="116">
        <f t="shared" si="4"/>
        <v>0</v>
      </c>
      <c r="Z9" s="117">
        <f t="shared" si="8"/>
        <v>0</v>
      </c>
    </row>
    <row r="10" spans="1:26" ht="15.75">
      <c r="A10" s="118" t="s">
        <v>3</v>
      </c>
      <c r="B10" s="110">
        <v>3500</v>
      </c>
      <c r="C10" s="110">
        <v>350</v>
      </c>
      <c r="D10" s="115">
        <v>3540</v>
      </c>
      <c r="E10" s="116">
        <f t="shared" si="0"/>
        <v>3890</v>
      </c>
      <c r="F10" s="114">
        <f t="shared" si="5"/>
        <v>111.14285714285714</v>
      </c>
      <c r="G10" s="110">
        <v>2000</v>
      </c>
      <c r="H10" s="110">
        <v>0</v>
      </c>
      <c r="I10" s="115">
        <v>2100</v>
      </c>
      <c r="J10" s="111">
        <f t="shared" si="1"/>
        <v>2100</v>
      </c>
      <c r="K10" s="114">
        <f t="shared" si="6"/>
        <v>105</v>
      </c>
      <c r="L10" s="110">
        <v>1400</v>
      </c>
      <c r="M10" s="110">
        <v>200</v>
      </c>
      <c r="N10" s="115">
        <v>200</v>
      </c>
      <c r="O10" s="111">
        <f t="shared" si="2"/>
        <v>400</v>
      </c>
      <c r="P10" s="114">
        <f t="shared" si="7"/>
        <v>28.571428571428573</v>
      </c>
      <c r="Q10" s="110">
        <v>0</v>
      </c>
      <c r="R10" s="110">
        <v>0</v>
      </c>
      <c r="S10" s="115"/>
      <c r="T10" s="111">
        <f t="shared" si="3"/>
        <v>0</v>
      </c>
      <c r="U10" s="114">
        <v>0</v>
      </c>
      <c r="V10" s="110">
        <v>1400</v>
      </c>
      <c r="W10" s="110">
        <v>200</v>
      </c>
      <c r="X10" s="115"/>
      <c r="Y10" s="116">
        <f t="shared" si="4"/>
        <v>200</v>
      </c>
      <c r="Z10" s="117">
        <f t="shared" si="8"/>
        <v>14.285714285714286</v>
      </c>
    </row>
    <row r="11" spans="1:26" ht="15.75">
      <c r="A11" s="118" t="s">
        <v>19</v>
      </c>
      <c r="B11" s="110">
        <v>715</v>
      </c>
      <c r="C11" s="110">
        <v>281</v>
      </c>
      <c r="D11" s="115">
        <v>1920</v>
      </c>
      <c r="E11" s="116">
        <f t="shared" si="0"/>
        <v>2201</v>
      </c>
      <c r="F11" s="114">
        <f t="shared" si="5"/>
        <v>307.83216783216784</v>
      </c>
      <c r="G11" s="110">
        <v>2230</v>
      </c>
      <c r="H11" s="110">
        <v>2341</v>
      </c>
      <c r="I11" s="115">
        <v>1890</v>
      </c>
      <c r="J11" s="111">
        <f t="shared" si="1"/>
        <v>4231</v>
      </c>
      <c r="K11" s="114">
        <f t="shared" si="6"/>
        <v>189.73094170403587</v>
      </c>
      <c r="L11" s="110">
        <v>1895</v>
      </c>
      <c r="M11" s="110">
        <v>1229</v>
      </c>
      <c r="N11" s="115">
        <v>500</v>
      </c>
      <c r="O11" s="111">
        <f t="shared" si="2"/>
        <v>1729</v>
      </c>
      <c r="P11" s="114">
        <f t="shared" si="7"/>
        <v>91.2401055408971</v>
      </c>
      <c r="Q11" s="110">
        <v>5130</v>
      </c>
      <c r="R11" s="110">
        <v>942</v>
      </c>
      <c r="S11" s="115"/>
      <c r="T11" s="111">
        <f t="shared" si="3"/>
        <v>942</v>
      </c>
      <c r="U11" s="114">
        <f>(T11*100)/Q11</f>
        <v>18.362573099415204</v>
      </c>
      <c r="V11" s="110">
        <v>1310</v>
      </c>
      <c r="W11" s="110">
        <v>550</v>
      </c>
      <c r="X11" s="115"/>
      <c r="Y11" s="116">
        <f t="shared" si="4"/>
        <v>550</v>
      </c>
      <c r="Z11" s="117">
        <f t="shared" si="8"/>
        <v>41.98473282442748</v>
      </c>
    </row>
    <row r="12" spans="1:26" ht="15.75">
      <c r="A12" s="118" t="s">
        <v>4</v>
      </c>
      <c r="B12" s="110">
        <v>1020</v>
      </c>
      <c r="C12" s="110">
        <v>250</v>
      </c>
      <c r="D12" s="115">
        <v>1804</v>
      </c>
      <c r="E12" s="116">
        <f t="shared" si="0"/>
        <v>2054</v>
      </c>
      <c r="F12" s="114">
        <f t="shared" si="5"/>
        <v>201.37254901960785</v>
      </c>
      <c r="G12" s="110">
        <v>2100</v>
      </c>
      <c r="H12" s="110">
        <v>2400</v>
      </c>
      <c r="I12" s="115">
        <v>1700</v>
      </c>
      <c r="J12" s="111">
        <f t="shared" si="1"/>
        <v>4100</v>
      </c>
      <c r="K12" s="114">
        <f t="shared" si="6"/>
        <v>195.23809523809524</v>
      </c>
      <c r="L12" s="110">
        <v>1180</v>
      </c>
      <c r="M12" s="110">
        <v>320</v>
      </c>
      <c r="N12" s="115">
        <v>200</v>
      </c>
      <c r="O12" s="111">
        <f t="shared" si="2"/>
        <v>520</v>
      </c>
      <c r="P12" s="114">
        <f t="shared" si="7"/>
        <v>44.067796610169495</v>
      </c>
      <c r="Q12" s="110">
        <v>1500</v>
      </c>
      <c r="R12" s="110">
        <v>700</v>
      </c>
      <c r="S12" s="115"/>
      <c r="T12" s="111">
        <f t="shared" si="3"/>
        <v>700</v>
      </c>
      <c r="U12" s="114">
        <f>(T12*100)/Q12</f>
        <v>46.666666666666664</v>
      </c>
      <c r="V12" s="110">
        <v>2500</v>
      </c>
      <c r="W12" s="110">
        <v>380</v>
      </c>
      <c r="X12" s="115"/>
      <c r="Y12" s="116">
        <f t="shared" si="4"/>
        <v>380</v>
      </c>
      <c r="Z12" s="117">
        <f t="shared" si="8"/>
        <v>15.2</v>
      </c>
    </row>
    <row r="13" spans="1:26" ht="15.75">
      <c r="A13" s="118" t="s">
        <v>5</v>
      </c>
      <c r="B13" s="110">
        <v>900</v>
      </c>
      <c r="C13" s="110">
        <v>0</v>
      </c>
      <c r="D13" s="115">
        <v>1639</v>
      </c>
      <c r="E13" s="116">
        <f t="shared" si="0"/>
        <v>1639</v>
      </c>
      <c r="F13" s="114">
        <f t="shared" si="5"/>
        <v>182.11111111111111</v>
      </c>
      <c r="G13" s="110">
        <v>10000</v>
      </c>
      <c r="H13" s="110">
        <v>0</v>
      </c>
      <c r="I13" s="115">
        <v>13565</v>
      </c>
      <c r="J13" s="111">
        <f t="shared" si="1"/>
        <v>13565</v>
      </c>
      <c r="K13" s="114">
        <f t="shared" si="6"/>
        <v>135.65</v>
      </c>
      <c r="L13" s="110">
        <v>3000</v>
      </c>
      <c r="M13" s="110">
        <v>0</v>
      </c>
      <c r="N13" s="115">
        <v>3600</v>
      </c>
      <c r="O13" s="111">
        <f t="shared" si="2"/>
        <v>3600</v>
      </c>
      <c r="P13" s="114">
        <f t="shared" si="7"/>
        <v>120</v>
      </c>
      <c r="Q13" s="110">
        <v>30000</v>
      </c>
      <c r="R13" s="110">
        <v>0</v>
      </c>
      <c r="S13" s="115"/>
      <c r="T13" s="111">
        <f t="shared" si="3"/>
        <v>0</v>
      </c>
      <c r="U13" s="114">
        <f>(T13*100)/Q13</f>
        <v>0</v>
      </c>
      <c r="V13" s="110">
        <v>20000</v>
      </c>
      <c r="W13" s="110">
        <v>0</v>
      </c>
      <c r="X13" s="115"/>
      <c r="Y13" s="116">
        <f t="shared" si="4"/>
        <v>0</v>
      </c>
      <c r="Z13" s="117">
        <f t="shared" si="8"/>
        <v>0</v>
      </c>
    </row>
    <row r="14" spans="1:26" ht="15.75">
      <c r="A14" s="118" t="s">
        <v>6</v>
      </c>
      <c r="B14" s="110">
        <v>1190</v>
      </c>
      <c r="C14" s="110">
        <v>50</v>
      </c>
      <c r="D14" s="115">
        <v>2294</v>
      </c>
      <c r="E14" s="116">
        <f t="shared" si="0"/>
        <v>2344</v>
      </c>
      <c r="F14" s="114">
        <f t="shared" si="5"/>
        <v>196.9747899159664</v>
      </c>
      <c r="G14" s="110">
        <v>304</v>
      </c>
      <c r="H14" s="110">
        <v>0</v>
      </c>
      <c r="I14" s="115"/>
      <c r="J14" s="111">
        <f t="shared" si="1"/>
        <v>0</v>
      </c>
      <c r="K14" s="114">
        <f t="shared" si="6"/>
        <v>0</v>
      </c>
      <c r="L14" s="110">
        <v>1143</v>
      </c>
      <c r="M14" s="110">
        <v>0</v>
      </c>
      <c r="N14" s="115"/>
      <c r="O14" s="111">
        <f t="shared" si="2"/>
        <v>0</v>
      </c>
      <c r="P14" s="114">
        <f t="shared" si="7"/>
        <v>0</v>
      </c>
      <c r="Q14" s="110">
        <v>0</v>
      </c>
      <c r="R14" s="110">
        <v>0</v>
      </c>
      <c r="S14" s="115"/>
      <c r="T14" s="111">
        <f t="shared" si="3"/>
        <v>0</v>
      </c>
      <c r="U14" s="114">
        <v>0</v>
      </c>
      <c r="V14" s="110">
        <v>1623</v>
      </c>
      <c r="W14" s="110">
        <v>0</v>
      </c>
      <c r="X14" s="115"/>
      <c r="Y14" s="116">
        <f t="shared" si="4"/>
        <v>0</v>
      </c>
      <c r="Z14" s="117">
        <f t="shared" si="8"/>
        <v>0</v>
      </c>
    </row>
    <row r="15" spans="1:26" ht="15.75">
      <c r="A15" s="118" t="s">
        <v>7</v>
      </c>
      <c r="B15" s="110">
        <v>1300</v>
      </c>
      <c r="C15" s="110">
        <v>200</v>
      </c>
      <c r="D15" s="115">
        <v>1412</v>
      </c>
      <c r="E15" s="116">
        <f t="shared" si="0"/>
        <v>1612</v>
      </c>
      <c r="F15" s="114">
        <f t="shared" si="5"/>
        <v>124</v>
      </c>
      <c r="G15" s="110">
        <v>1700</v>
      </c>
      <c r="H15" s="110">
        <v>0</v>
      </c>
      <c r="I15" s="115">
        <v>1725</v>
      </c>
      <c r="J15" s="111">
        <f t="shared" si="1"/>
        <v>1725</v>
      </c>
      <c r="K15" s="114">
        <f t="shared" si="6"/>
        <v>101.47058823529412</v>
      </c>
      <c r="L15" s="110">
        <v>900</v>
      </c>
      <c r="M15" s="110">
        <v>100</v>
      </c>
      <c r="N15" s="115">
        <v>1050</v>
      </c>
      <c r="O15" s="111">
        <f t="shared" si="2"/>
        <v>1150</v>
      </c>
      <c r="P15" s="114">
        <f t="shared" si="7"/>
        <v>127.77777777777777</v>
      </c>
      <c r="Q15" s="110">
        <v>1800</v>
      </c>
      <c r="R15" s="110">
        <v>1800</v>
      </c>
      <c r="S15" s="115"/>
      <c r="T15" s="111">
        <f t="shared" si="3"/>
        <v>1800</v>
      </c>
      <c r="U15" s="114">
        <f aca="true" t="shared" si="9" ref="U15:U22">(T15*100)/Q15</f>
        <v>100</v>
      </c>
      <c r="V15" s="110">
        <v>14100</v>
      </c>
      <c r="W15" s="110">
        <v>370</v>
      </c>
      <c r="X15" s="115"/>
      <c r="Y15" s="116">
        <f t="shared" si="4"/>
        <v>370</v>
      </c>
      <c r="Z15" s="117">
        <f t="shared" si="8"/>
        <v>2.624113475177305</v>
      </c>
    </row>
    <row r="16" spans="1:26" ht="15.75">
      <c r="A16" s="118" t="s">
        <v>8</v>
      </c>
      <c r="B16" s="110">
        <v>1770</v>
      </c>
      <c r="C16" s="110">
        <v>445</v>
      </c>
      <c r="D16" s="115">
        <v>1450</v>
      </c>
      <c r="E16" s="116">
        <f t="shared" si="0"/>
        <v>1895</v>
      </c>
      <c r="F16" s="114">
        <f t="shared" si="5"/>
        <v>107.06214689265536</v>
      </c>
      <c r="G16" s="110">
        <v>9328</v>
      </c>
      <c r="H16" s="110">
        <v>2100</v>
      </c>
      <c r="I16" s="115">
        <v>11000</v>
      </c>
      <c r="J16" s="111">
        <f t="shared" si="1"/>
        <v>13100</v>
      </c>
      <c r="K16" s="114">
        <f t="shared" si="6"/>
        <v>140.43739279588337</v>
      </c>
      <c r="L16" s="110">
        <v>2765</v>
      </c>
      <c r="M16" s="110">
        <v>450</v>
      </c>
      <c r="N16" s="115">
        <v>2870</v>
      </c>
      <c r="O16" s="111">
        <f t="shared" si="2"/>
        <v>3320</v>
      </c>
      <c r="P16" s="114">
        <f t="shared" si="7"/>
        <v>120.07233273056057</v>
      </c>
      <c r="Q16" s="110">
        <v>11940</v>
      </c>
      <c r="R16" s="110">
        <v>2038</v>
      </c>
      <c r="S16" s="115"/>
      <c r="T16" s="111">
        <f t="shared" si="3"/>
        <v>2038</v>
      </c>
      <c r="U16" s="114">
        <f t="shared" si="9"/>
        <v>17.068676716917924</v>
      </c>
      <c r="V16" s="110">
        <v>3540</v>
      </c>
      <c r="W16" s="110">
        <v>597</v>
      </c>
      <c r="X16" s="115"/>
      <c r="Y16" s="116">
        <f t="shared" si="4"/>
        <v>597</v>
      </c>
      <c r="Z16" s="117">
        <f t="shared" si="8"/>
        <v>16.864406779661017</v>
      </c>
    </row>
    <row r="17" spans="1:26" ht="15.75">
      <c r="A17" s="118" t="s">
        <v>9</v>
      </c>
      <c r="B17" s="110">
        <v>1714</v>
      </c>
      <c r="C17" s="110">
        <v>239</v>
      </c>
      <c r="D17" s="115">
        <v>1800</v>
      </c>
      <c r="E17" s="116">
        <f t="shared" si="0"/>
        <v>2039</v>
      </c>
      <c r="F17" s="114">
        <f t="shared" si="5"/>
        <v>118.96149358226371</v>
      </c>
      <c r="G17" s="110">
        <v>1195</v>
      </c>
      <c r="H17" s="110">
        <v>0</v>
      </c>
      <c r="I17" s="115">
        <v>1200</v>
      </c>
      <c r="J17" s="111">
        <f t="shared" si="1"/>
        <v>1200</v>
      </c>
      <c r="K17" s="114">
        <f t="shared" si="6"/>
        <v>100.418410041841</v>
      </c>
      <c r="L17" s="110">
        <v>1147</v>
      </c>
      <c r="M17" s="110">
        <v>200</v>
      </c>
      <c r="N17" s="115">
        <v>350</v>
      </c>
      <c r="O17" s="111">
        <f t="shared" si="2"/>
        <v>550</v>
      </c>
      <c r="P17" s="114">
        <f t="shared" si="7"/>
        <v>47.95117698343505</v>
      </c>
      <c r="Q17" s="110">
        <v>980</v>
      </c>
      <c r="R17" s="110">
        <v>288</v>
      </c>
      <c r="S17" s="115"/>
      <c r="T17" s="111">
        <f t="shared" si="3"/>
        <v>288</v>
      </c>
      <c r="U17" s="114">
        <f t="shared" si="9"/>
        <v>29.387755102040817</v>
      </c>
      <c r="V17" s="110">
        <v>1500</v>
      </c>
      <c r="W17" s="110">
        <v>0</v>
      </c>
      <c r="X17" s="115"/>
      <c r="Y17" s="116">
        <f t="shared" si="4"/>
        <v>0</v>
      </c>
      <c r="Z17" s="117">
        <f t="shared" si="8"/>
        <v>0</v>
      </c>
    </row>
    <row r="18" spans="1:26" ht="15.75">
      <c r="A18" s="118" t="s">
        <v>20</v>
      </c>
      <c r="B18" s="110">
        <v>2690</v>
      </c>
      <c r="C18" s="110">
        <v>994.4</v>
      </c>
      <c r="D18" s="115">
        <v>2006</v>
      </c>
      <c r="E18" s="116">
        <f t="shared" si="0"/>
        <v>3000.4</v>
      </c>
      <c r="F18" s="114">
        <f t="shared" si="5"/>
        <v>111.53903345724908</v>
      </c>
      <c r="G18" s="110">
        <v>3780</v>
      </c>
      <c r="H18" s="110">
        <v>3227.3</v>
      </c>
      <c r="I18" s="115">
        <v>1857</v>
      </c>
      <c r="J18" s="111">
        <f t="shared" si="1"/>
        <v>5084.3</v>
      </c>
      <c r="K18" s="114">
        <f t="shared" si="6"/>
        <v>134.505291005291</v>
      </c>
      <c r="L18" s="110">
        <v>3295</v>
      </c>
      <c r="M18" s="110">
        <v>546.7</v>
      </c>
      <c r="N18" s="115">
        <v>456</v>
      </c>
      <c r="O18" s="111">
        <f t="shared" si="2"/>
        <v>1002.7</v>
      </c>
      <c r="P18" s="114">
        <f t="shared" si="7"/>
        <v>30.430955993930198</v>
      </c>
      <c r="Q18" s="110">
        <v>6660</v>
      </c>
      <c r="R18" s="110">
        <v>3620</v>
      </c>
      <c r="S18" s="115"/>
      <c r="T18" s="111">
        <f t="shared" si="3"/>
        <v>3620</v>
      </c>
      <c r="U18" s="114">
        <f t="shared" si="9"/>
        <v>54.354354354354356</v>
      </c>
      <c r="V18" s="110">
        <v>2190</v>
      </c>
      <c r="W18" s="110">
        <v>1201.5</v>
      </c>
      <c r="X18" s="115"/>
      <c r="Y18" s="116">
        <f t="shared" si="4"/>
        <v>1201.5</v>
      </c>
      <c r="Z18" s="117">
        <f t="shared" si="8"/>
        <v>54.863013698630134</v>
      </c>
    </row>
    <row r="19" spans="1:26" ht="15.75">
      <c r="A19" s="118" t="s">
        <v>10</v>
      </c>
      <c r="B19" s="110">
        <v>1522</v>
      </c>
      <c r="C19" s="110">
        <v>328</v>
      </c>
      <c r="D19" s="115">
        <v>1454</v>
      </c>
      <c r="E19" s="116">
        <f t="shared" si="0"/>
        <v>1782</v>
      </c>
      <c r="F19" s="114">
        <f t="shared" si="5"/>
        <v>117.08278580814718</v>
      </c>
      <c r="G19" s="110">
        <v>7093</v>
      </c>
      <c r="H19" s="110">
        <v>2670</v>
      </c>
      <c r="I19" s="115">
        <v>7897</v>
      </c>
      <c r="J19" s="111">
        <f t="shared" si="1"/>
        <v>10567</v>
      </c>
      <c r="K19" s="114">
        <f t="shared" si="6"/>
        <v>148.97786550119835</v>
      </c>
      <c r="L19" s="110">
        <v>2713</v>
      </c>
      <c r="M19" s="110">
        <v>1115</v>
      </c>
      <c r="N19" s="115">
        <v>655</v>
      </c>
      <c r="O19" s="111">
        <f t="shared" si="2"/>
        <v>1770</v>
      </c>
      <c r="P19" s="114">
        <f t="shared" si="7"/>
        <v>65.24143015112422</v>
      </c>
      <c r="Q19" s="110">
        <v>6295</v>
      </c>
      <c r="R19" s="110">
        <v>0</v>
      </c>
      <c r="S19" s="115">
        <v>417</v>
      </c>
      <c r="T19" s="111">
        <f t="shared" si="3"/>
        <v>417</v>
      </c>
      <c r="U19" s="114">
        <f t="shared" si="9"/>
        <v>6.624305003971406</v>
      </c>
      <c r="V19" s="110">
        <v>2900</v>
      </c>
      <c r="W19" s="110">
        <v>896</v>
      </c>
      <c r="X19" s="115"/>
      <c r="Y19" s="116">
        <f t="shared" si="4"/>
        <v>896</v>
      </c>
      <c r="Z19" s="117">
        <f t="shared" si="8"/>
        <v>30.896551724137932</v>
      </c>
    </row>
    <row r="20" spans="1:26" ht="16.5" customHeight="1">
      <c r="A20" s="118" t="s">
        <v>11</v>
      </c>
      <c r="B20" s="110">
        <v>2375</v>
      </c>
      <c r="C20" s="110">
        <v>542</v>
      </c>
      <c r="D20" s="115">
        <v>1878</v>
      </c>
      <c r="E20" s="116">
        <f t="shared" si="0"/>
        <v>2420</v>
      </c>
      <c r="F20" s="114">
        <f t="shared" si="5"/>
        <v>101.89473684210526</v>
      </c>
      <c r="G20" s="110">
        <v>5500</v>
      </c>
      <c r="H20" s="110">
        <v>3090</v>
      </c>
      <c r="I20" s="115">
        <v>2630</v>
      </c>
      <c r="J20" s="111">
        <f t="shared" si="1"/>
        <v>5720</v>
      </c>
      <c r="K20" s="114">
        <f t="shared" si="6"/>
        <v>104</v>
      </c>
      <c r="L20" s="110">
        <v>2900</v>
      </c>
      <c r="M20" s="110">
        <v>1624</v>
      </c>
      <c r="N20" s="115">
        <v>150</v>
      </c>
      <c r="O20" s="111">
        <f t="shared" si="2"/>
        <v>1774</v>
      </c>
      <c r="P20" s="114">
        <f t="shared" si="7"/>
        <v>61.172413793103445</v>
      </c>
      <c r="Q20" s="110">
        <v>2300</v>
      </c>
      <c r="R20" s="110">
        <v>2668</v>
      </c>
      <c r="S20" s="115">
        <v>112</v>
      </c>
      <c r="T20" s="111">
        <f t="shared" si="3"/>
        <v>2780</v>
      </c>
      <c r="U20" s="114">
        <f t="shared" si="9"/>
        <v>120.8695652173913</v>
      </c>
      <c r="V20" s="110">
        <v>2670</v>
      </c>
      <c r="W20" s="110">
        <v>1250</v>
      </c>
      <c r="X20" s="115"/>
      <c r="Y20" s="116">
        <f t="shared" si="4"/>
        <v>1250</v>
      </c>
      <c r="Z20" s="117">
        <f t="shared" si="8"/>
        <v>46.81647940074907</v>
      </c>
    </row>
    <row r="21" spans="1:26" ht="15.75">
      <c r="A21" s="118" t="s">
        <v>21</v>
      </c>
      <c r="B21" s="110">
        <v>3010</v>
      </c>
      <c r="C21" s="110">
        <v>61</v>
      </c>
      <c r="D21" s="115">
        <v>3068</v>
      </c>
      <c r="E21" s="116">
        <f t="shared" si="0"/>
        <v>3129</v>
      </c>
      <c r="F21" s="114">
        <f t="shared" si="5"/>
        <v>103.95348837209302</v>
      </c>
      <c r="G21" s="110">
        <v>5700</v>
      </c>
      <c r="H21" s="110">
        <v>2200</v>
      </c>
      <c r="I21" s="115">
        <v>3750</v>
      </c>
      <c r="J21" s="111">
        <f t="shared" si="1"/>
        <v>5950</v>
      </c>
      <c r="K21" s="114">
        <f t="shared" si="6"/>
        <v>104.3859649122807</v>
      </c>
      <c r="L21" s="110">
        <v>2000</v>
      </c>
      <c r="M21" s="110">
        <v>250</v>
      </c>
      <c r="N21" s="115">
        <v>1800</v>
      </c>
      <c r="O21" s="111">
        <f t="shared" si="2"/>
        <v>2050</v>
      </c>
      <c r="P21" s="114">
        <f t="shared" si="7"/>
        <v>102.5</v>
      </c>
      <c r="Q21" s="110">
        <v>6460</v>
      </c>
      <c r="R21" s="110">
        <v>2020</v>
      </c>
      <c r="S21" s="115"/>
      <c r="T21" s="111">
        <f t="shared" si="3"/>
        <v>2020</v>
      </c>
      <c r="U21" s="114">
        <f t="shared" si="9"/>
        <v>31.269349845201237</v>
      </c>
      <c r="V21" s="110">
        <v>2200</v>
      </c>
      <c r="W21" s="110">
        <v>310</v>
      </c>
      <c r="X21" s="115"/>
      <c r="Y21" s="116">
        <f t="shared" si="4"/>
        <v>310</v>
      </c>
      <c r="Z21" s="117">
        <f t="shared" si="8"/>
        <v>14.090909090909092</v>
      </c>
    </row>
    <row r="22" spans="1:26" ht="15.75">
      <c r="A22" s="118" t="s">
        <v>22</v>
      </c>
      <c r="B22" s="110">
        <v>1424</v>
      </c>
      <c r="C22" s="110">
        <v>320</v>
      </c>
      <c r="D22" s="115">
        <v>2307</v>
      </c>
      <c r="E22" s="116">
        <f t="shared" si="0"/>
        <v>2627</v>
      </c>
      <c r="F22" s="114">
        <f t="shared" si="5"/>
        <v>184.48033707865167</v>
      </c>
      <c r="G22" s="110">
        <v>14752</v>
      </c>
      <c r="H22" s="110">
        <v>3629</v>
      </c>
      <c r="I22" s="115">
        <v>12100</v>
      </c>
      <c r="J22" s="111">
        <f t="shared" si="1"/>
        <v>15729</v>
      </c>
      <c r="K22" s="114">
        <f t="shared" si="6"/>
        <v>106.62283080260303</v>
      </c>
      <c r="L22" s="110">
        <v>1482</v>
      </c>
      <c r="M22" s="110">
        <v>344</v>
      </c>
      <c r="N22" s="115"/>
      <c r="O22" s="111">
        <f t="shared" si="2"/>
        <v>344</v>
      </c>
      <c r="P22" s="114">
        <f t="shared" si="7"/>
        <v>23.21187584345479</v>
      </c>
      <c r="Q22" s="110">
        <v>17500</v>
      </c>
      <c r="R22" s="110">
        <v>6061</v>
      </c>
      <c r="S22" s="115"/>
      <c r="T22" s="111">
        <f t="shared" si="3"/>
        <v>6061</v>
      </c>
      <c r="U22" s="114">
        <f t="shared" si="9"/>
        <v>34.63428571428572</v>
      </c>
      <c r="V22" s="110">
        <v>2193</v>
      </c>
      <c r="W22" s="110">
        <v>3250</v>
      </c>
      <c r="X22" s="115"/>
      <c r="Y22" s="116">
        <f t="shared" si="4"/>
        <v>3250</v>
      </c>
      <c r="Z22" s="117">
        <f t="shared" si="8"/>
        <v>148.19881440948473</v>
      </c>
    </row>
    <row r="23" spans="1:26" ht="15.75">
      <c r="A23" s="118" t="s">
        <v>12</v>
      </c>
      <c r="B23" s="110">
        <v>2750</v>
      </c>
      <c r="C23" s="110">
        <v>0</v>
      </c>
      <c r="D23" s="115">
        <v>2800</v>
      </c>
      <c r="E23" s="116">
        <f t="shared" si="0"/>
        <v>2800</v>
      </c>
      <c r="F23" s="114">
        <f t="shared" si="5"/>
        <v>101.81818181818181</v>
      </c>
      <c r="G23" s="110">
        <v>0</v>
      </c>
      <c r="H23" s="110">
        <v>0</v>
      </c>
      <c r="I23" s="115"/>
      <c r="J23" s="111">
        <f t="shared" si="1"/>
        <v>0</v>
      </c>
      <c r="K23" s="114">
        <v>0</v>
      </c>
      <c r="L23" s="110">
        <v>1375</v>
      </c>
      <c r="M23" s="110">
        <v>0</v>
      </c>
      <c r="N23" s="115">
        <v>460</v>
      </c>
      <c r="O23" s="111">
        <f t="shared" si="2"/>
        <v>460</v>
      </c>
      <c r="P23" s="114">
        <f t="shared" si="7"/>
        <v>33.45454545454545</v>
      </c>
      <c r="Q23" s="110">
        <v>0</v>
      </c>
      <c r="R23" s="110">
        <v>0</v>
      </c>
      <c r="S23" s="115"/>
      <c r="T23" s="111">
        <f t="shared" si="3"/>
        <v>0</v>
      </c>
      <c r="U23" s="114">
        <v>0</v>
      </c>
      <c r="V23" s="110">
        <v>9950</v>
      </c>
      <c r="W23" s="110">
        <v>0</v>
      </c>
      <c r="X23" s="115"/>
      <c r="Y23" s="116">
        <f t="shared" si="4"/>
        <v>0</v>
      </c>
      <c r="Z23" s="117">
        <f t="shared" si="8"/>
        <v>0</v>
      </c>
    </row>
    <row r="24" spans="1:26" ht="15.75">
      <c r="A24" s="118" t="s">
        <v>13</v>
      </c>
      <c r="B24" s="110">
        <v>1932</v>
      </c>
      <c r="C24" s="110">
        <v>0</v>
      </c>
      <c r="D24" s="115">
        <v>2742</v>
      </c>
      <c r="E24" s="116">
        <f t="shared" si="0"/>
        <v>2742</v>
      </c>
      <c r="F24" s="114">
        <f t="shared" si="5"/>
        <v>141.92546583850933</v>
      </c>
      <c r="G24" s="110">
        <v>4041</v>
      </c>
      <c r="H24" s="110">
        <v>0</v>
      </c>
      <c r="I24" s="115">
        <v>7742</v>
      </c>
      <c r="J24" s="111">
        <f t="shared" si="1"/>
        <v>7742</v>
      </c>
      <c r="K24" s="114">
        <f>(J24*100)/G24</f>
        <v>191.58624102944816</v>
      </c>
      <c r="L24" s="110">
        <v>1270</v>
      </c>
      <c r="M24" s="110">
        <v>0</v>
      </c>
      <c r="N24" s="115">
        <v>305</v>
      </c>
      <c r="O24" s="111">
        <f t="shared" si="2"/>
        <v>305</v>
      </c>
      <c r="P24" s="114">
        <f t="shared" si="7"/>
        <v>24.015748031496063</v>
      </c>
      <c r="Q24" s="110">
        <v>13300</v>
      </c>
      <c r="R24" s="110">
        <v>0</v>
      </c>
      <c r="S24" s="115"/>
      <c r="T24" s="111">
        <f t="shared" si="3"/>
        <v>0</v>
      </c>
      <c r="U24" s="114">
        <f>(T24*100)/Q24</f>
        <v>0</v>
      </c>
      <c r="V24" s="110">
        <v>41300</v>
      </c>
      <c r="W24" s="110">
        <v>0</v>
      </c>
      <c r="X24" s="115"/>
      <c r="Y24" s="116">
        <f t="shared" si="4"/>
        <v>0</v>
      </c>
      <c r="Z24" s="117">
        <f t="shared" si="8"/>
        <v>0</v>
      </c>
    </row>
    <row r="25" spans="1:26" ht="15.75">
      <c r="A25" s="118" t="s">
        <v>23</v>
      </c>
      <c r="B25" s="110">
        <v>2000</v>
      </c>
      <c r="C25" s="110">
        <v>0</v>
      </c>
      <c r="D25" s="115">
        <v>3040</v>
      </c>
      <c r="E25" s="116">
        <f t="shared" si="0"/>
        <v>3040</v>
      </c>
      <c r="F25" s="114">
        <f t="shared" si="5"/>
        <v>152</v>
      </c>
      <c r="G25" s="110">
        <v>2428</v>
      </c>
      <c r="H25" s="110">
        <v>0</v>
      </c>
      <c r="I25" s="115">
        <v>1600</v>
      </c>
      <c r="J25" s="111">
        <f t="shared" si="1"/>
        <v>1600</v>
      </c>
      <c r="K25" s="114">
        <f>(J25*100)/G25</f>
        <v>65.89785831960461</v>
      </c>
      <c r="L25" s="110">
        <v>2065</v>
      </c>
      <c r="M25" s="110">
        <v>0</v>
      </c>
      <c r="N25" s="115">
        <v>1000</v>
      </c>
      <c r="O25" s="111">
        <f t="shared" si="2"/>
        <v>1000</v>
      </c>
      <c r="P25" s="114">
        <f t="shared" si="7"/>
        <v>48.426150121065376</v>
      </c>
      <c r="Q25" s="110">
        <v>5600</v>
      </c>
      <c r="R25" s="110">
        <v>0</v>
      </c>
      <c r="S25" s="115"/>
      <c r="T25" s="111">
        <f t="shared" si="3"/>
        <v>0</v>
      </c>
      <c r="U25" s="114">
        <f>(T25*100)/Q25</f>
        <v>0</v>
      </c>
      <c r="V25" s="110">
        <v>1430</v>
      </c>
      <c r="W25" s="110">
        <v>0</v>
      </c>
      <c r="X25" s="115"/>
      <c r="Y25" s="116">
        <f t="shared" si="4"/>
        <v>0</v>
      </c>
      <c r="Z25" s="117">
        <f t="shared" si="8"/>
        <v>0</v>
      </c>
    </row>
    <row r="26" spans="1:26" ht="16.5" thickBot="1">
      <c r="A26" s="119" t="s">
        <v>14</v>
      </c>
      <c r="B26" s="110">
        <v>6000</v>
      </c>
      <c r="C26" s="110">
        <v>800</v>
      </c>
      <c r="D26" s="120">
        <v>2666</v>
      </c>
      <c r="E26" s="121">
        <f t="shared" si="0"/>
        <v>3466</v>
      </c>
      <c r="F26" s="122">
        <f t="shared" si="5"/>
        <v>57.766666666666666</v>
      </c>
      <c r="G26" s="110">
        <v>16000</v>
      </c>
      <c r="H26" s="110">
        <v>9871</v>
      </c>
      <c r="I26" s="120">
        <v>27550</v>
      </c>
      <c r="J26" s="111">
        <f t="shared" si="1"/>
        <v>37421</v>
      </c>
      <c r="K26" s="122">
        <f>(J26*100)/G26</f>
        <v>233.88125</v>
      </c>
      <c r="L26" s="110">
        <v>6500</v>
      </c>
      <c r="M26" s="110">
        <v>1789</v>
      </c>
      <c r="N26" s="120">
        <v>2500</v>
      </c>
      <c r="O26" s="111">
        <f t="shared" si="2"/>
        <v>4289</v>
      </c>
      <c r="P26" s="122">
        <f t="shared" si="7"/>
        <v>65.98461538461538</v>
      </c>
      <c r="Q26" s="110">
        <v>37700</v>
      </c>
      <c r="R26" s="110">
        <v>15291</v>
      </c>
      <c r="S26" s="120"/>
      <c r="T26" s="111">
        <f t="shared" si="3"/>
        <v>15291</v>
      </c>
      <c r="U26" s="122">
        <f>(T26*100)/Q26</f>
        <v>40.55968169761273</v>
      </c>
      <c r="V26" s="110">
        <v>9800</v>
      </c>
      <c r="W26" s="110">
        <v>4300</v>
      </c>
      <c r="X26" s="115"/>
      <c r="Y26" s="116">
        <f t="shared" si="4"/>
        <v>4300</v>
      </c>
      <c r="Z26" s="117">
        <f t="shared" si="8"/>
        <v>43.87755102040816</v>
      </c>
    </row>
    <row r="27" spans="1:26" ht="16.5" thickBot="1">
      <c r="A27" s="123" t="s">
        <v>24</v>
      </c>
      <c r="B27" s="124">
        <f>SUM(B6:B26)</f>
        <v>43252</v>
      </c>
      <c r="C27" s="125">
        <f>SUM(C6:C26)</f>
        <v>5014.4</v>
      </c>
      <c r="D27" s="125">
        <f>SUM(D6:D26)</f>
        <v>43926</v>
      </c>
      <c r="E27" s="125">
        <f t="shared" si="0"/>
        <v>48940.4</v>
      </c>
      <c r="F27" s="126">
        <f t="shared" si="5"/>
        <v>113.15176176824193</v>
      </c>
      <c r="G27" s="124">
        <f>SUM(G6:G26)</f>
        <v>97751</v>
      </c>
      <c r="H27" s="125">
        <f>SUM(H6:H26)</f>
        <v>34591.3</v>
      </c>
      <c r="I27" s="125">
        <f>SUM(I6:I26)</f>
        <v>108923</v>
      </c>
      <c r="J27" s="125">
        <f>SUM(H27,I27)</f>
        <v>143514.3</v>
      </c>
      <c r="K27" s="126">
        <f>(J27*100)/G27</f>
        <v>146.81619625374674</v>
      </c>
      <c r="L27" s="124">
        <f>SUM(L6:L26)</f>
        <v>40690</v>
      </c>
      <c r="M27" s="125">
        <f>SUM(M6:M26)</f>
        <v>8167.7</v>
      </c>
      <c r="N27" s="125">
        <f>SUM(N6:N26)</f>
        <v>17521</v>
      </c>
      <c r="O27" s="125">
        <f>N27+M27</f>
        <v>25688.7</v>
      </c>
      <c r="P27" s="126">
        <f t="shared" si="7"/>
        <v>63.132710739739494</v>
      </c>
      <c r="Q27" s="124">
        <f>SUM(Q6:Q26)</f>
        <v>158665</v>
      </c>
      <c r="R27" s="125">
        <f>SUM(R6:R26)</f>
        <v>37438</v>
      </c>
      <c r="S27" s="125">
        <f>SUM(S6:S26)</f>
        <v>529</v>
      </c>
      <c r="T27" s="125">
        <f>S27+R27</f>
        <v>37967</v>
      </c>
      <c r="U27" s="126">
        <f>(T27*100)/Q27</f>
        <v>23.929032867992312</v>
      </c>
      <c r="V27" s="124">
        <f>SUM(V6:V26)</f>
        <v>144608</v>
      </c>
      <c r="W27" s="125">
        <f>SUM(W6:W26)</f>
        <v>14104.5</v>
      </c>
      <c r="X27" s="125">
        <f>SUM(X6:X26)</f>
        <v>0</v>
      </c>
      <c r="Y27" s="125">
        <f>X27+W27</f>
        <v>14104.5</v>
      </c>
      <c r="Z27" s="127">
        <f t="shared" si="8"/>
        <v>9.753609758796193</v>
      </c>
    </row>
    <row r="28" spans="1:26" ht="16.5" thickBot="1">
      <c r="A28" s="128" t="s">
        <v>81</v>
      </c>
      <c r="B28" s="129">
        <v>45829</v>
      </c>
      <c r="C28" s="130">
        <v>6560.7</v>
      </c>
      <c r="D28" s="130">
        <v>63046</v>
      </c>
      <c r="E28" s="130">
        <v>69606.7</v>
      </c>
      <c r="F28" s="131">
        <v>151.88352353313405</v>
      </c>
      <c r="G28" s="129">
        <v>86553</v>
      </c>
      <c r="H28" s="130">
        <v>29312.6</v>
      </c>
      <c r="I28" s="130">
        <v>151995</v>
      </c>
      <c r="J28" s="130">
        <v>181307.6</v>
      </c>
      <c r="K28" s="131">
        <v>209.47581250794312</v>
      </c>
      <c r="L28" s="129">
        <v>44001</v>
      </c>
      <c r="M28" s="130">
        <v>6347.2</v>
      </c>
      <c r="N28" s="132">
        <v>290</v>
      </c>
      <c r="O28" s="130">
        <v>6637.2</v>
      </c>
      <c r="P28" s="131">
        <v>15.08420263175837</v>
      </c>
      <c r="Q28" s="132">
        <v>191444</v>
      </c>
      <c r="R28" s="130">
        <v>60420.4</v>
      </c>
      <c r="S28" s="132">
        <v>4570</v>
      </c>
      <c r="T28" s="130">
        <v>64990.4</v>
      </c>
      <c r="U28" s="132">
        <v>33.94747289024467</v>
      </c>
      <c r="V28" s="129"/>
      <c r="W28" s="130"/>
      <c r="X28" s="132"/>
      <c r="Y28" s="130"/>
      <c r="Z28" s="133"/>
    </row>
  </sheetData>
  <mergeCells count="9">
    <mergeCell ref="V4:Z4"/>
    <mergeCell ref="B2:Q2"/>
    <mergeCell ref="J3:K3"/>
    <mergeCell ref="R3:S3"/>
    <mergeCell ref="Q4:U4"/>
    <mergeCell ref="A4:A5"/>
    <mergeCell ref="B4:F4"/>
    <mergeCell ref="G4:K4"/>
    <mergeCell ref="L4:P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workbookViewId="0" topLeftCell="A1">
      <selection activeCell="R26" sqref="R26"/>
    </sheetView>
  </sheetViews>
  <sheetFormatPr defaultColWidth="9.00390625" defaultRowHeight="12.75"/>
  <cols>
    <col min="1" max="1" width="20.75390625" style="4" customWidth="1"/>
    <col min="2" max="2" width="10.375" style="4" bestFit="1" customWidth="1"/>
    <col min="3" max="3" width="7.875" style="4" customWidth="1"/>
    <col min="4" max="4" width="6.00390625" style="4" customWidth="1"/>
    <col min="5" max="5" width="8.625" style="4" customWidth="1"/>
    <col min="6" max="6" width="7.75390625" style="4" customWidth="1"/>
    <col min="7" max="7" width="5.625" style="4" customWidth="1"/>
    <col min="8" max="8" width="8.625" style="4" customWidth="1"/>
    <col min="9" max="9" width="7.875" style="4" customWidth="1"/>
    <col min="10" max="10" width="6.625" style="4" customWidth="1"/>
    <col min="11" max="11" width="8.00390625" style="4" customWidth="1"/>
    <col min="12" max="12" width="7.375" style="4" customWidth="1"/>
    <col min="13" max="13" width="5.875" style="4" customWidth="1"/>
    <col min="14" max="14" width="8.375" style="4" customWidth="1"/>
    <col min="15" max="15" width="7.25390625" style="4" customWidth="1"/>
    <col min="16" max="16" width="6.00390625" style="4" customWidth="1"/>
    <col min="17" max="17" width="7.875" style="4" customWidth="1"/>
    <col min="18" max="18" width="7.25390625" style="4" customWidth="1"/>
    <col min="19" max="19" width="6.625" style="4" customWidth="1"/>
    <col min="20" max="16384" width="9.125" style="4" customWidth="1"/>
  </cols>
  <sheetData>
    <row r="1" spans="1:16" ht="18.75">
      <c r="A1" s="613" t="s">
        <v>82</v>
      </c>
      <c r="B1" s="613"/>
      <c r="C1" s="613"/>
      <c r="D1" s="613"/>
      <c r="E1" s="613"/>
      <c r="F1" s="613"/>
      <c r="G1" s="613"/>
      <c r="H1" s="613"/>
      <c r="I1" s="613"/>
      <c r="J1" s="613"/>
      <c r="K1" s="184"/>
      <c r="L1" s="184"/>
      <c r="M1" s="184"/>
      <c r="N1" s="614">
        <v>43327</v>
      </c>
      <c r="O1" s="615"/>
      <c r="P1" s="615"/>
    </row>
    <row r="2" spans="1:16" ht="16.5" thickBot="1">
      <c r="A2" s="185"/>
      <c r="B2" s="185"/>
      <c r="C2" s="185"/>
      <c r="D2" s="185"/>
      <c r="E2" s="186"/>
      <c r="F2" s="185"/>
      <c r="G2" s="185"/>
      <c r="H2" s="185"/>
      <c r="I2" s="185"/>
      <c r="J2" s="185"/>
      <c r="K2" s="185"/>
      <c r="L2" s="185"/>
      <c r="M2" s="185"/>
      <c r="N2" s="187"/>
      <c r="O2" s="187"/>
      <c r="P2" s="187"/>
    </row>
    <row r="3" spans="1:19" ht="27" customHeight="1" thickBot="1">
      <c r="A3" s="616" t="s">
        <v>16</v>
      </c>
      <c r="B3" s="617" t="s">
        <v>83</v>
      </c>
      <c r="C3" s="618"/>
      <c r="D3" s="619"/>
      <c r="E3" s="620" t="s">
        <v>47</v>
      </c>
      <c r="F3" s="611"/>
      <c r="G3" s="612"/>
      <c r="H3" s="620" t="s">
        <v>48</v>
      </c>
      <c r="I3" s="611"/>
      <c r="J3" s="612"/>
      <c r="K3" s="610" t="s">
        <v>84</v>
      </c>
      <c r="L3" s="611"/>
      <c r="M3" s="621"/>
      <c r="N3" s="620" t="s">
        <v>25</v>
      </c>
      <c r="O3" s="611"/>
      <c r="P3" s="612"/>
      <c r="Q3" s="610" t="s">
        <v>127</v>
      </c>
      <c r="R3" s="611"/>
      <c r="S3" s="612"/>
    </row>
    <row r="4" spans="1:19" ht="80.25" customHeight="1" thickBot="1">
      <c r="A4" s="616"/>
      <c r="B4" s="532" t="s">
        <v>85</v>
      </c>
      <c r="C4" s="533" t="s">
        <v>86</v>
      </c>
      <c r="D4" s="534" t="s">
        <v>0</v>
      </c>
      <c r="E4" s="532" t="s">
        <v>85</v>
      </c>
      <c r="F4" s="533" t="s">
        <v>86</v>
      </c>
      <c r="G4" s="534" t="s">
        <v>0</v>
      </c>
      <c r="H4" s="532" t="s">
        <v>85</v>
      </c>
      <c r="I4" s="533" t="s">
        <v>86</v>
      </c>
      <c r="J4" s="534" t="s">
        <v>0</v>
      </c>
      <c r="K4" s="535" t="s">
        <v>85</v>
      </c>
      <c r="L4" s="533" t="s">
        <v>86</v>
      </c>
      <c r="M4" s="536" t="s">
        <v>0</v>
      </c>
      <c r="N4" s="532" t="s">
        <v>85</v>
      </c>
      <c r="O4" s="533" t="s">
        <v>86</v>
      </c>
      <c r="P4" s="534" t="s">
        <v>0</v>
      </c>
      <c r="Q4" s="535" t="s">
        <v>85</v>
      </c>
      <c r="R4" s="533" t="s">
        <v>86</v>
      </c>
      <c r="S4" s="534" t="s">
        <v>0</v>
      </c>
    </row>
    <row r="5" spans="1:19" ht="15.75">
      <c r="A5" s="516" t="s">
        <v>1</v>
      </c>
      <c r="B5" s="517"/>
      <c r="C5" s="518"/>
      <c r="D5" s="519"/>
      <c r="E5" s="520"/>
      <c r="F5" s="521"/>
      <c r="G5" s="522"/>
      <c r="H5" s="523"/>
      <c r="I5" s="524"/>
      <c r="J5" s="525"/>
      <c r="K5" s="526"/>
      <c r="L5" s="527"/>
      <c r="M5" s="528"/>
      <c r="N5" s="520"/>
      <c r="O5" s="524"/>
      <c r="P5" s="525"/>
      <c r="Q5" s="529"/>
      <c r="R5" s="530"/>
      <c r="S5" s="531"/>
    </row>
    <row r="6" spans="1:19" ht="15.75">
      <c r="A6" s="479" t="s">
        <v>87</v>
      </c>
      <c r="B6" s="483">
        <f>E6+H6+K6</f>
        <v>2020</v>
      </c>
      <c r="C6" s="98">
        <f>F6+I6+L6</f>
        <v>90</v>
      </c>
      <c r="D6" s="484">
        <f>C6/B6*100</f>
        <v>4.455445544554455</v>
      </c>
      <c r="E6" s="491">
        <v>2020</v>
      </c>
      <c r="F6" s="189">
        <v>90</v>
      </c>
      <c r="G6" s="492">
        <f>F6/E6*100</f>
        <v>4.455445544554455</v>
      </c>
      <c r="H6" s="500"/>
      <c r="I6" s="188"/>
      <c r="J6" s="501"/>
      <c r="K6" s="489"/>
      <c r="L6" s="190"/>
      <c r="M6" s="504"/>
      <c r="N6" s="509"/>
      <c r="O6" s="188">
        <v>420</v>
      </c>
      <c r="P6" s="510"/>
      <c r="Q6" s="508"/>
      <c r="R6" s="407"/>
      <c r="S6" s="474"/>
    </row>
    <row r="7" spans="1:19" ht="15.75">
      <c r="A7" s="479" t="s">
        <v>88</v>
      </c>
      <c r="B7" s="483">
        <f aca="true" t="shared" si="0" ref="B7:B25">E7+H7+K7</f>
        <v>9170</v>
      </c>
      <c r="C7" s="98"/>
      <c r="D7" s="484"/>
      <c r="E7" s="491">
        <v>8170</v>
      </c>
      <c r="F7" s="189"/>
      <c r="G7" s="492"/>
      <c r="H7" s="500">
        <v>1000</v>
      </c>
      <c r="I7" s="188"/>
      <c r="J7" s="501"/>
      <c r="K7" s="489"/>
      <c r="L7" s="190"/>
      <c r="M7" s="505"/>
      <c r="N7" s="511"/>
      <c r="O7" s="191"/>
      <c r="P7" s="501"/>
      <c r="Q7" s="508"/>
      <c r="R7" s="407"/>
      <c r="S7" s="474"/>
    </row>
    <row r="8" spans="1:19" ht="15.75">
      <c r="A8" s="479" t="s">
        <v>2</v>
      </c>
      <c r="B8" s="483">
        <f t="shared" si="0"/>
        <v>2974</v>
      </c>
      <c r="C8" s="98">
        <f>F8+I8+L8</f>
        <v>173</v>
      </c>
      <c r="D8" s="484">
        <f>C8/B8*100</f>
        <v>5.817081371889711</v>
      </c>
      <c r="E8" s="491">
        <v>2844</v>
      </c>
      <c r="F8" s="189"/>
      <c r="G8" s="492"/>
      <c r="H8" s="500">
        <v>50</v>
      </c>
      <c r="I8" s="188">
        <v>173</v>
      </c>
      <c r="J8" s="501">
        <f>I8/H8*100</f>
        <v>346</v>
      </c>
      <c r="K8" s="497">
        <v>80</v>
      </c>
      <c r="L8" s="190"/>
      <c r="M8" s="504"/>
      <c r="N8" s="511">
        <v>300</v>
      </c>
      <c r="O8" s="191"/>
      <c r="P8" s="501"/>
      <c r="Q8" s="508"/>
      <c r="R8" s="407"/>
      <c r="S8" s="474"/>
    </row>
    <row r="9" spans="1:19" ht="15.75">
      <c r="A9" s="479" t="s">
        <v>3</v>
      </c>
      <c r="B9" s="483">
        <f t="shared" si="0"/>
        <v>13650</v>
      </c>
      <c r="C9" s="98"/>
      <c r="D9" s="484"/>
      <c r="E9" s="491">
        <v>11650</v>
      </c>
      <c r="F9" s="189"/>
      <c r="G9" s="492"/>
      <c r="H9" s="500">
        <v>2000</v>
      </c>
      <c r="I9" s="188"/>
      <c r="J9" s="501"/>
      <c r="K9" s="498"/>
      <c r="L9" s="190"/>
      <c r="M9" s="505"/>
      <c r="N9" s="511">
        <v>2000</v>
      </c>
      <c r="O9" s="191">
        <v>820</v>
      </c>
      <c r="P9" s="501">
        <f>O9/N9*100</f>
        <v>41</v>
      </c>
      <c r="Q9" s="508"/>
      <c r="R9" s="407"/>
      <c r="S9" s="474"/>
    </row>
    <row r="10" spans="1:19" ht="15.75">
      <c r="A10" s="479" t="s">
        <v>89</v>
      </c>
      <c r="B10" s="483">
        <f t="shared" si="0"/>
        <v>13718</v>
      </c>
      <c r="C10" s="98"/>
      <c r="D10" s="484"/>
      <c r="E10" s="491">
        <v>12718</v>
      </c>
      <c r="F10" s="189"/>
      <c r="G10" s="492"/>
      <c r="H10" s="500">
        <v>1000</v>
      </c>
      <c r="I10" s="188"/>
      <c r="J10" s="501"/>
      <c r="K10" s="498"/>
      <c r="L10" s="190"/>
      <c r="M10" s="505"/>
      <c r="N10" s="511"/>
      <c r="O10" s="191"/>
      <c r="P10" s="501"/>
      <c r="Q10" s="508"/>
      <c r="R10" s="407"/>
      <c r="S10" s="474"/>
    </row>
    <row r="11" spans="1:19" ht="15.75">
      <c r="A11" s="479" t="s">
        <v>4</v>
      </c>
      <c r="B11" s="483">
        <f t="shared" si="0"/>
        <v>21698</v>
      </c>
      <c r="C11" s="98"/>
      <c r="D11" s="484"/>
      <c r="E11" s="491">
        <v>20548</v>
      </c>
      <c r="F11" s="189"/>
      <c r="G11" s="492"/>
      <c r="H11" s="500">
        <v>1150</v>
      </c>
      <c r="I11" s="188"/>
      <c r="J11" s="501"/>
      <c r="K11" s="498"/>
      <c r="L11" s="190"/>
      <c r="M11" s="505"/>
      <c r="N11" s="511">
        <v>1000</v>
      </c>
      <c r="O11" s="191"/>
      <c r="P11" s="501"/>
      <c r="Q11" s="508"/>
      <c r="R11" s="407"/>
      <c r="S11" s="474"/>
    </row>
    <row r="12" spans="1:19" ht="15.75">
      <c r="A12" s="479" t="s">
        <v>5</v>
      </c>
      <c r="B12" s="483">
        <f t="shared" si="0"/>
        <v>32157</v>
      </c>
      <c r="C12" s="98"/>
      <c r="D12" s="484"/>
      <c r="E12" s="491">
        <v>28238</v>
      </c>
      <c r="F12" s="189"/>
      <c r="G12" s="492"/>
      <c r="H12" s="500">
        <v>3919</v>
      </c>
      <c r="I12" s="188"/>
      <c r="J12" s="501"/>
      <c r="K12" s="498"/>
      <c r="L12" s="190"/>
      <c r="M12" s="505"/>
      <c r="N12" s="511">
        <v>179</v>
      </c>
      <c r="O12" s="191"/>
      <c r="P12" s="501"/>
      <c r="Q12" s="508"/>
      <c r="R12" s="407"/>
      <c r="S12" s="474"/>
    </row>
    <row r="13" spans="1:19" ht="15.75">
      <c r="A13" s="479" t="s">
        <v>6</v>
      </c>
      <c r="B13" s="483">
        <f t="shared" si="0"/>
        <v>12366</v>
      </c>
      <c r="C13" s="98"/>
      <c r="D13" s="484"/>
      <c r="E13" s="491">
        <v>11846</v>
      </c>
      <c r="F13" s="189"/>
      <c r="G13" s="492"/>
      <c r="H13" s="500">
        <v>520</v>
      </c>
      <c r="I13" s="188"/>
      <c r="J13" s="501"/>
      <c r="K13" s="498"/>
      <c r="L13" s="190"/>
      <c r="M13" s="505"/>
      <c r="N13" s="511"/>
      <c r="O13" s="191"/>
      <c r="P13" s="501"/>
      <c r="Q13" s="508"/>
      <c r="R13" s="407"/>
      <c r="S13" s="474"/>
    </row>
    <row r="14" spans="1:19" ht="15.75">
      <c r="A14" s="479" t="s">
        <v>7</v>
      </c>
      <c r="B14" s="483">
        <f t="shared" si="0"/>
        <v>14799</v>
      </c>
      <c r="C14" s="98"/>
      <c r="D14" s="484"/>
      <c r="E14" s="491">
        <v>14726</v>
      </c>
      <c r="F14" s="189"/>
      <c r="G14" s="492"/>
      <c r="H14" s="500">
        <v>73</v>
      </c>
      <c r="I14" s="188"/>
      <c r="J14" s="492"/>
      <c r="K14" s="498"/>
      <c r="L14" s="190"/>
      <c r="M14" s="505"/>
      <c r="N14" s="511"/>
      <c r="O14" s="191"/>
      <c r="P14" s="501"/>
      <c r="Q14" s="508"/>
      <c r="R14" s="407"/>
      <c r="S14" s="474"/>
    </row>
    <row r="15" spans="1:19" ht="15.75">
      <c r="A15" s="479" t="s">
        <v>8</v>
      </c>
      <c r="B15" s="483">
        <f t="shared" si="0"/>
        <v>9525</v>
      </c>
      <c r="C15" s="98">
        <f>F15+I15+L15</f>
        <v>120</v>
      </c>
      <c r="D15" s="484">
        <f>C15/B15*100</f>
        <v>1.2598425196850394</v>
      </c>
      <c r="E15" s="491">
        <v>9525</v>
      </c>
      <c r="F15" s="189"/>
      <c r="G15" s="492"/>
      <c r="H15" s="500"/>
      <c r="I15" s="188">
        <v>120</v>
      </c>
      <c r="J15" s="492"/>
      <c r="K15" s="498"/>
      <c r="L15" s="190"/>
      <c r="M15" s="505"/>
      <c r="N15" s="511">
        <v>1210</v>
      </c>
      <c r="O15" s="191"/>
      <c r="P15" s="501"/>
      <c r="Q15" s="508"/>
      <c r="R15" s="191">
        <v>149</v>
      </c>
      <c r="S15" s="474"/>
    </row>
    <row r="16" spans="1:19" ht="15.75">
      <c r="A16" s="479" t="s">
        <v>9</v>
      </c>
      <c r="B16" s="483">
        <f t="shared" si="0"/>
        <v>7825</v>
      </c>
      <c r="C16" s="98"/>
      <c r="D16" s="484"/>
      <c r="E16" s="491">
        <v>7525</v>
      </c>
      <c r="F16" s="189"/>
      <c r="G16" s="492"/>
      <c r="H16" s="500">
        <v>300</v>
      </c>
      <c r="I16" s="188"/>
      <c r="J16" s="492"/>
      <c r="K16" s="498"/>
      <c r="L16" s="190"/>
      <c r="M16" s="504"/>
      <c r="N16" s="511"/>
      <c r="O16" s="191"/>
      <c r="P16" s="501"/>
      <c r="Q16" s="508"/>
      <c r="R16" s="407"/>
      <c r="S16" s="474"/>
    </row>
    <row r="17" spans="1:19" ht="15.75">
      <c r="A17" s="479" t="s">
        <v>90</v>
      </c>
      <c r="B17" s="483">
        <f t="shared" si="0"/>
        <v>13461</v>
      </c>
      <c r="C17" s="98"/>
      <c r="D17" s="484"/>
      <c r="E17" s="491">
        <v>13205</v>
      </c>
      <c r="F17" s="189"/>
      <c r="G17" s="492"/>
      <c r="H17" s="500">
        <v>256</v>
      </c>
      <c r="I17" s="188"/>
      <c r="J17" s="492"/>
      <c r="K17" s="498"/>
      <c r="L17" s="190"/>
      <c r="M17" s="504"/>
      <c r="N17" s="511"/>
      <c r="O17" s="191"/>
      <c r="P17" s="501"/>
      <c r="Q17" s="508"/>
      <c r="R17" s="407"/>
      <c r="S17" s="474"/>
    </row>
    <row r="18" spans="1:19" ht="15.75">
      <c r="A18" s="479" t="s">
        <v>10</v>
      </c>
      <c r="B18" s="483">
        <f t="shared" si="0"/>
        <v>4801</v>
      </c>
      <c r="C18" s="98"/>
      <c r="D18" s="484"/>
      <c r="E18" s="491">
        <v>4771</v>
      </c>
      <c r="F18" s="189"/>
      <c r="G18" s="492"/>
      <c r="H18" s="500">
        <v>30</v>
      </c>
      <c r="I18" s="188"/>
      <c r="J18" s="492"/>
      <c r="K18" s="498"/>
      <c r="L18" s="190"/>
      <c r="M18" s="505"/>
      <c r="N18" s="511">
        <v>4741</v>
      </c>
      <c r="O18" s="191"/>
      <c r="P18" s="501"/>
      <c r="Q18" s="508"/>
      <c r="R18" s="407"/>
      <c r="S18" s="474"/>
    </row>
    <row r="19" spans="1:19" ht="15.75">
      <c r="A19" s="479" t="s">
        <v>11</v>
      </c>
      <c r="B19" s="483">
        <f t="shared" si="0"/>
        <v>9075</v>
      </c>
      <c r="C19" s="98"/>
      <c r="D19" s="484"/>
      <c r="E19" s="491">
        <v>7925</v>
      </c>
      <c r="F19" s="189"/>
      <c r="G19" s="492"/>
      <c r="H19" s="500">
        <v>800</v>
      </c>
      <c r="I19" s="188"/>
      <c r="J19" s="492"/>
      <c r="K19" s="497">
        <v>350</v>
      </c>
      <c r="L19" s="190"/>
      <c r="M19" s="504"/>
      <c r="N19" s="511"/>
      <c r="O19" s="191"/>
      <c r="P19" s="501"/>
      <c r="Q19" s="508"/>
      <c r="R19" s="407"/>
      <c r="S19" s="474"/>
    </row>
    <row r="20" spans="1:19" ht="15.75">
      <c r="A20" s="479" t="s">
        <v>91</v>
      </c>
      <c r="B20" s="483">
        <f t="shared" si="0"/>
        <v>16238</v>
      </c>
      <c r="C20" s="98"/>
      <c r="D20" s="484"/>
      <c r="E20" s="491">
        <v>15988</v>
      </c>
      <c r="F20" s="189"/>
      <c r="G20" s="492"/>
      <c r="H20" s="500">
        <v>250</v>
      </c>
      <c r="I20" s="188"/>
      <c r="J20" s="492"/>
      <c r="K20" s="498"/>
      <c r="L20" s="190"/>
      <c r="M20" s="505"/>
      <c r="N20" s="511"/>
      <c r="O20" s="191"/>
      <c r="P20" s="501"/>
      <c r="Q20" s="508"/>
      <c r="R20" s="407"/>
      <c r="S20" s="474"/>
    </row>
    <row r="21" spans="1:19" ht="15.75">
      <c r="A21" s="479" t="s">
        <v>92</v>
      </c>
      <c r="B21" s="483">
        <f t="shared" si="0"/>
        <v>12010</v>
      </c>
      <c r="C21" s="98"/>
      <c r="D21" s="484"/>
      <c r="E21" s="491">
        <v>12010</v>
      </c>
      <c r="F21" s="189"/>
      <c r="G21" s="492"/>
      <c r="H21" s="500"/>
      <c r="I21" s="188"/>
      <c r="J21" s="492"/>
      <c r="K21" s="498"/>
      <c r="L21" s="190"/>
      <c r="M21" s="504"/>
      <c r="N21" s="511"/>
      <c r="O21" s="191"/>
      <c r="P21" s="501"/>
      <c r="Q21" s="508"/>
      <c r="R21" s="407"/>
      <c r="S21" s="474"/>
    </row>
    <row r="22" spans="1:19" ht="15.75">
      <c r="A22" s="479" t="s">
        <v>12</v>
      </c>
      <c r="B22" s="483">
        <f t="shared" si="0"/>
        <v>8287</v>
      </c>
      <c r="C22" s="98"/>
      <c r="D22" s="484"/>
      <c r="E22" s="491">
        <v>7787</v>
      </c>
      <c r="F22" s="189"/>
      <c r="G22" s="492"/>
      <c r="H22" s="500">
        <v>500</v>
      </c>
      <c r="I22" s="188"/>
      <c r="J22" s="492"/>
      <c r="K22" s="498"/>
      <c r="L22" s="190"/>
      <c r="M22" s="505"/>
      <c r="N22" s="512"/>
      <c r="O22" s="188"/>
      <c r="P22" s="501"/>
      <c r="Q22" s="508"/>
      <c r="R22" s="407"/>
      <c r="S22" s="474"/>
    </row>
    <row r="23" spans="1:19" ht="15.75">
      <c r="A23" s="479" t="s">
        <v>13</v>
      </c>
      <c r="B23" s="483">
        <f t="shared" si="0"/>
        <v>17500</v>
      </c>
      <c r="C23" s="98"/>
      <c r="D23" s="484"/>
      <c r="E23" s="491">
        <v>16750</v>
      </c>
      <c r="F23" s="189"/>
      <c r="G23" s="492"/>
      <c r="H23" s="500">
        <v>750</v>
      </c>
      <c r="I23" s="188"/>
      <c r="J23" s="492"/>
      <c r="K23" s="498"/>
      <c r="L23" s="190"/>
      <c r="M23" s="505"/>
      <c r="N23" s="512"/>
      <c r="O23" s="188"/>
      <c r="P23" s="501"/>
      <c r="Q23" s="508"/>
      <c r="R23" s="407"/>
      <c r="S23" s="474"/>
    </row>
    <row r="24" spans="1:19" ht="15.75">
      <c r="A24" s="479" t="s">
        <v>93</v>
      </c>
      <c r="B24" s="483">
        <f t="shared" si="0"/>
        <v>18141</v>
      </c>
      <c r="C24" s="98"/>
      <c r="D24" s="484"/>
      <c r="E24" s="491">
        <v>18141</v>
      </c>
      <c r="F24" s="189"/>
      <c r="G24" s="492"/>
      <c r="H24" s="500"/>
      <c r="I24" s="188"/>
      <c r="J24" s="492"/>
      <c r="K24" s="498"/>
      <c r="L24" s="190"/>
      <c r="M24" s="505"/>
      <c r="N24" s="512"/>
      <c r="O24" s="188"/>
      <c r="P24" s="501"/>
      <c r="Q24" s="508"/>
      <c r="R24" s="407"/>
      <c r="S24" s="474"/>
    </row>
    <row r="25" spans="1:19" ht="15.75">
      <c r="A25" s="479" t="s">
        <v>14</v>
      </c>
      <c r="B25" s="483">
        <f t="shared" si="0"/>
        <v>24816</v>
      </c>
      <c r="C25" s="98"/>
      <c r="D25" s="484"/>
      <c r="E25" s="491">
        <v>23844</v>
      </c>
      <c r="F25" s="189"/>
      <c r="G25" s="492"/>
      <c r="H25" s="500">
        <v>972</v>
      </c>
      <c r="I25" s="188"/>
      <c r="J25" s="492"/>
      <c r="K25" s="498"/>
      <c r="L25" s="190"/>
      <c r="M25" s="504"/>
      <c r="N25" s="512">
        <v>220</v>
      </c>
      <c r="O25" s="188"/>
      <c r="P25" s="501"/>
      <c r="Q25" s="508"/>
      <c r="R25" s="407"/>
      <c r="S25" s="474"/>
    </row>
    <row r="26" spans="1:19" ht="15.75">
      <c r="A26" s="480" t="s">
        <v>80</v>
      </c>
      <c r="B26" s="485">
        <f>SUM(E26,H26,K26)</f>
        <v>264231</v>
      </c>
      <c r="C26" s="99">
        <f>SUM(C6:C25)</f>
        <v>383</v>
      </c>
      <c r="D26" s="486">
        <f>C26/B26*100</f>
        <v>0.14494892726440123</v>
      </c>
      <c r="E26" s="493">
        <f>SUM(E5:E25)</f>
        <v>250231</v>
      </c>
      <c r="F26" s="192">
        <f>SUM(F6:F25)</f>
        <v>90</v>
      </c>
      <c r="G26" s="494">
        <f>F26/E26*100</f>
        <v>0.03596676670756221</v>
      </c>
      <c r="H26" s="502">
        <f>SUM(H5:H25)</f>
        <v>13570</v>
      </c>
      <c r="I26" s="192">
        <f>SUM(I6:I25)</f>
        <v>293</v>
      </c>
      <c r="J26" s="494">
        <f>I26/H26*100</f>
        <v>2.159174649963154</v>
      </c>
      <c r="K26" s="482">
        <f>SUM(K5:K25)</f>
        <v>430</v>
      </c>
      <c r="L26" s="192">
        <f>SUM(L6:L25)</f>
        <v>0</v>
      </c>
      <c r="M26" s="506">
        <f>L26/K26*100</f>
        <v>0</v>
      </c>
      <c r="N26" s="513">
        <f>SUM(N5:N25)</f>
        <v>9650</v>
      </c>
      <c r="O26" s="192">
        <f>SUM(O6:O25)</f>
        <v>1240</v>
      </c>
      <c r="P26" s="514">
        <f>O26/N26*100</f>
        <v>12.849740932642487</v>
      </c>
      <c r="Q26" s="490">
        <f>SUM(Q5:Q25)</f>
        <v>0</v>
      </c>
      <c r="R26" s="661">
        <f>SUM(R5:R25)</f>
        <v>149</v>
      </c>
      <c r="S26" s="474"/>
    </row>
    <row r="27" spans="1:19" ht="16.5" thickBot="1">
      <c r="A27" s="481" t="s">
        <v>15</v>
      </c>
      <c r="B27" s="487">
        <v>267521</v>
      </c>
      <c r="C27" s="475">
        <v>0</v>
      </c>
      <c r="D27" s="488">
        <v>0.016821109370853127</v>
      </c>
      <c r="E27" s="495">
        <v>240184</v>
      </c>
      <c r="F27" s="476">
        <v>0</v>
      </c>
      <c r="G27" s="496">
        <v>0.01457216134297039</v>
      </c>
      <c r="H27" s="495">
        <v>27257</v>
      </c>
      <c r="I27" s="476">
        <v>0</v>
      </c>
      <c r="J27" s="503">
        <v>0.03668782331144293</v>
      </c>
      <c r="K27" s="499">
        <v>80</v>
      </c>
      <c r="L27" s="478">
        <v>0</v>
      </c>
      <c r="M27" s="507">
        <v>0</v>
      </c>
      <c r="N27" s="515">
        <v>6502</v>
      </c>
      <c r="O27" s="476">
        <v>0</v>
      </c>
      <c r="P27" s="503">
        <v>0</v>
      </c>
      <c r="Q27" s="537">
        <v>0</v>
      </c>
      <c r="R27" s="477">
        <v>0</v>
      </c>
      <c r="S27" s="503">
        <v>0</v>
      </c>
    </row>
  </sheetData>
  <mergeCells count="9">
    <mergeCell ref="Q3:S3"/>
    <mergeCell ref="A1:J1"/>
    <mergeCell ref="N1:P1"/>
    <mergeCell ref="A3:A4"/>
    <mergeCell ref="B3:D3"/>
    <mergeCell ref="E3:G3"/>
    <mergeCell ref="H3:J3"/>
    <mergeCell ref="K3:M3"/>
    <mergeCell ref="N3:P3"/>
  </mergeCells>
  <printOptions horizontalCentered="1"/>
  <pageMargins left="0.1968503937007874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A9" sqref="A9:A27"/>
    </sheetView>
  </sheetViews>
  <sheetFormatPr defaultColWidth="8.875" defaultRowHeight="12.75"/>
  <cols>
    <col min="1" max="1" width="19.25390625" style="136" customWidth="1"/>
    <col min="2" max="2" width="8.875" style="136" customWidth="1"/>
    <col min="3" max="3" width="7.375" style="136" customWidth="1"/>
    <col min="4" max="4" width="8.625" style="136" customWidth="1"/>
    <col min="5" max="5" width="9.25390625" style="136" customWidth="1"/>
    <col min="6" max="6" width="9.375" style="136" customWidth="1"/>
    <col min="7" max="7" width="6.75390625" style="136" customWidth="1"/>
    <col min="8" max="8" width="6.875" style="136" customWidth="1"/>
    <col min="9" max="9" width="6.625" style="136" customWidth="1"/>
    <col min="10" max="10" width="6.75390625" style="136" customWidth="1"/>
    <col min="11" max="11" width="7.375" style="136" customWidth="1"/>
    <col min="12" max="12" width="8.125" style="136" customWidth="1"/>
    <col min="13" max="13" width="8.25390625" style="136" customWidth="1"/>
    <col min="14" max="14" width="8.625" style="136" customWidth="1"/>
    <col min="15" max="15" width="7.00390625" style="136" customWidth="1"/>
    <col min="16" max="16" width="7.25390625" style="136" customWidth="1"/>
    <col min="17" max="16384" width="8.875" style="136" customWidth="1"/>
  </cols>
  <sheetData>
    <row r="1" spans="1:16" ht="15.75">
      <c r="A1" s="134"/>
      <c r="B1" s="622" t="s">
        <v>105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5">
        <v>43327</v>
      </c>
      <c r="P1" s="625"/>
    </row>
    <row r="2" spans="1:16" ht="16.5" thickBot="1">
      <c r="A2" s="134" t="s">
        <v>106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135"/>
      <c r="P2" s="135"/>
    </row>
    <row r="3" spans="1:16" ht="15.75" thickBot="1">
      <c r="A3" s="626" t="s">
        <v>107</v>
      </c>
      <c r="B3" s="629" t="s">
        <v>108</v>
      </c>
      <c r="C3" s="630"/>
      <c r="D3" s="631"/>
      <c r="E3" s="632" t="s">
        <v>109</v>
      </c>
      <c r="F3" s="633"/>
      <c r="G3" s="633"/>
      <c r="H3" s="633"/>
      <c r="I3" s="633"/>
      <c r="J3" s="634"/>
      <c r="K3" s="638" t="s">
        <v>110</v>
      </c>
      <c r="L3" s="639"/>
      <c r="M3" s="640" t="s">
        <v>111</v>
      </c>
      <c r="N3" s="641"/>
      <c r="O3" s="641"/>
      <c r="P3" s="642"/>
    </row>
    <row r="4" spans="1:16" ht="15.75" thickBot="1">
      <c r="A4" s="627"/>
      <c r="B4" s="643" t="s">
        <v>112</v>
      </c>
      <c r="C4" s="644" t="s">
        <v>113</v>
      </c>
      <c r="D4" s="645"/>
      <c r="E4" s="635"/>
      <c r="F4" s="636"/>
      <c r="G4" s="636"/>
      <c r="H4" s="636"/>
      <c r="I4" s="636"/>
      <c r="J4" s="637"/>
      <c r="K4" s="629" t="s">
        <v>114</v>
      </c>
      <c r="L4" s="631"/>
      <c r="M4" s="646" t="s">
        <v>115</v>
      </c>
      <c r="N4" s="647"/>
      <c r="O4" s="647" t="s">
        <v>116</v>
      </c>
      <c r="P4" s="648"/>
    </row>
    <row r="5" spans="1:16" ht="15.75" thickBot="1">
      <c r="A5" s="627"/>
      <c r="B5" s="643"/>
      <c r="C5" s="649" t="s">
        <v>117</v>
      </c>
      <c r="D5" s="650"/>
      <c r="E5" s="651" t="s">
        <v>118</v>
      </c>
      <c r="F5" s="652"/>
      <c r="G5" s="653" t="s">
        <v>119</v>
      </c>
      <c r="H5" s="654"/>
      <c r="I5" s="653" t="s">
        <v>120</v>
      </c>
      <c r="J5" s="655"/>
      <c r="K5" s="656" t="s">
        <v>121</v>
      </c>
      <c r="L5" s="657"/>
      <c r="M5" s="656" t="s">
        <v>119</v>
      </c>
      <c r="N5" s="658"/>
      <c r="O5" s="658" t="s">
        <v>119</v>
      </c>
      <c r="P5" s="657"/>
    </row>
    <row r="6" spans="1:16" ht="15.75" thickBot="1">
      <c r="A6" s="628"/>
      <c r="B6" s="628"/>
      <c r="C6" s="137" t="s">
        <v>126</v>
      </c>
      <c r="D6" s="137" t="s">
        <v>130</v>
      </c>
      <c r="E6" s="138" t="s">
        <v>122</v>
      </c>
      <c r="F6" s="139" t="s">
        <v>123</v>
      </c>
      <c r="G6" s="138" t="s">
        <v>122</v>
      </c>
      <c r="H6" s="139" t="s">
        <v>123</v>
      </c>
      <c r="I6" s="138" t="s">
        <v>122</v>
      </c>
      <c r="J6" s="139" t="s">
        <v>123</v>
      </c>
      <c r="K6" s="138" t="s">
        <v>122</v>
      </c>
      <c r="L6" s="139" t="s">
        <v>123</v>
      </c>
      <c r="M6" s="138" t="s">
        <v>122</v>
      </c>
      <c r="N6" s="139" t="s">
        <v>123</v>
      </c>
      <c r="O6" s="138" t="s">
        <v>122</v>
      </c>
      <c r="P6" s="139" t="s">
        <v>123</v>
      </c>
    </row>
    <row r="7" spans="1:16" ht="14.25" customHeight="1">
      <c r="A7" s="140" t="s">
        <v>1</v>
      </c>
      <c r="B7" s="141">
        <v>63</v>
      </c>
      <c r="C7" s="142">
        <v>63</v>
      </c>
      <c r="D7" s="142">
        <v>63</v>
      </c>
      <c r="E7" s="143">
        <v>114.5</v>
      </c>
      <c r="F7" s="144">
        <v>88.4</v>
      </c>
      <c r="G7" s="143">
        <v>0.5</v>
      </c>
      <c r="H7" s="144">
        <v>0.4</v>
      </c>
      <c r="I7" s="145">
        <v>0.3</v>
      </c>
      <c r="J7" s="146">
        <v>0.3</v>
      </c>
      <c r="K7" s="147">
        <f aca="true" t="shared" si="0" ref="K7:K29">G7/D7*1000</f>
        <v>7.936507936507936</v>
      </c>
      <c r="L7" s="148">
        <v>7.142857142857143</v>
      </c>
      <c r="M7" s="149"/>
      <c r="N7" s="150">
        <v>90.5</v>
      </c>
      <c r="O7" s="151"/>
      <c r="P7" s="150">
        <v>0.5</v>
      </c>
    </row>
    <row r="8" spans="1:16" ht="15">
      <c r="A8" s="152" t="s">
        <v>87</v>
      </c>
      <c r="B8" s="153">
        <v>1191</v>
      </c>
      <c r="C8" s="154">
        <v>1132</v>
      </c>
      <c r="D8" s="154">
        <v>1132</v>
      </c>
      <c r="E8" s="143">
        <v>2287.5</v>
      </c>
      <c r="F8" s="144">
        <v>2280.5</v>
      </c>
      <c r="G8" s="143">
        <v>11.5</v>
      </c>
      <c r="H8" s="144">
        <v>11.5</v>
      </c>
      <c r="I8" s="143">
        <v>10</v>
      </c>
      <c r="J8" s="144">
        <v>10</v>
      </c>
      <c r="K8" s="147">
        <f t="shared" si="0"/>
        <v>10.159010600706713</v>
      </c>
      <c r="L8" s="155">
        <v>10</v>
      </c>
      <c r="M8" s="149">
        <v>509</v>
      </c>
      <c r="N8" s="149">
        <v>509</v>
      </c>
      <c r="O8" s="156">
        <v>3</v>
      </c>
      <c r="P8" s="149">
        <v>3</v>
      </c>
    </row>
    <row r="9" spans="1:16" ht="15">
      <c r="A9" s="152" t="s">
        <v>88</v>
      </c>
      <c r="B9" s="153">
        <v>1130</v>
      </c>
      <c r="C9" s="154">
        <v>1130</v>
      </c>
      <c r="D9" s="154">
        <v>1130</v>
      </c>
      <c r="E9" s="143">
        <v>3218.5</v>
      </c>
      <c r="F9" s="144">
        <v>3197.8</v>
      </c>
      <c r="G9" s="143">
        <v>14.4</v>
      </c>
      <c r="H9" s="144">
        <v>14.9</v>
      </c>
      <c r="I9" s="143">
        <v>13.5</v>
      </c>
      <c r="J9" s="144">
        <v>14.1</v>
      </c>
      <c r="K9" s="147">
        <f t="shared" si="0"/>
        <v>12.743362831858407</v>
      </c>
      <c r="L9" s="155">
        <v>13.3</v>
      </c>
      <c r="M9" s="149">
        <v>902</v>
      </c>
      <c r="N9" s="149">
        <v>902</v>
      </c>
      <c r="O9" s="156">
        <v>4</v>
      </c>
      <c r="P9" s="149">
        <v>4</v>
      </c>
    </row>
    <row r="10" spans="1:16" ht="15">
      <c r="A10" s="152" t="s">
        <v>2</v>
      </c>
      <c r="B10" s="153">
        <v>395</v>
      </c>
      <c r="C10" s="154">
        <v>395</v>
      </c>
      <c r="D10" s="154">
        <v>395</v>
      </c>
      <c r="E10" s="143">
        <v>1004</v>
      </c>
      <c r="F10" s="144">
        <v>932.2</v>
      </c>
      <c r="G10" s="143">
        <v>4</v>
      </c>
      <c r="H10" s="144">
        <v>3.9</v>
      </c>
      <c r="I10" s="143">
        <v>3.6</v>
      </c>
      <c r="J10" s="144">
        <v>3.4</v>
      </c>
      <c r="K10" s="147">
        <f t="shared" si="0"/>
        <v>10.126582278481013</v>
      </c>
      <c r="L10" s="155">
        <v>9.8</v>
      </c>
      <c r="M10" s="150">
        <v>434.6</v>
      </c>
      <c r="N10" s="149">
        <v>422</v>
      </c>
      <c r="O10" s="156">
        <v>2.2</v>
      </c>
      <c r="P10" s="149">
        <v>1</v>
      </c>
    </row>
    <row r="11" spans="1:16" ht="15">
      <c r="A11" s="152" t="s">
        <v>3</v>
      </c>
      <c r="B11" s="153">
        <v>690</v>
      </c>
      <c r="C11" s="154">
        <v>690</v>
      </c>
      <c r="D11" s="154">
        <v>690</v>
      </c>
      <c r="E11" s="143">
        <v>1857.9</v>
      </c>
      <c r="F11" s="144">
        <v>1707.5</v>
      </c>
      <c r="G11" s="143">
        <v>8.3</v>
      </c>
      <c r="H11" s="144">
        <v>6.9</v>
      </c>
      <c r="I11" s="143">
        <v>7.3</v>
      </c>
      <c r="J11" s="144">
        <v>6</v>
      </c>
      <c r="K11" s="147">
        <f t="shared" si="0"/>
        <v>12.028985507246377</v>
      </c>
      <c r="L11" s="155">
        <v>10</v>
      </c>
      <c r="M11" s="149">
        <v>728</v>
      </c>
      <c r="N11" s="149">
        <v>614</v>
      </c>
      <c r="O11" s="156">
        <v>4</v>
      </c>
      <c r="P11" s="149">
        <v>3</v>
      </c>
    </row>
    <row r="12" spans="1:16" ht="15">
      <c r="A12" s="152" t="s">
        <v>19</v>
      </c>
      <c r="B12" s="153">
        <v>473</v>
      </c>
      <c r="C12" s="154">
        <v>482</v>
      </c>
      <c r="D12" s="154">
        <v>482</v>
      </c>
      <c r="E12" s="143">
        <v>1426.2</v>
      </c>
      <c r="F12" s="144">
        <v>1386.6</v>
      </c>
      <c r="G12" s="143">
        <v>9.4</v>
      </c>
      <c r="H12" s="144">
        <v>9.1</v>
      </c>
      <c r="I12" s="143">
        <v>9</v>
      </c>
      <c r="J12" s="144">
        <v>9</v>
      </c>
      <c r="K12" s="147">
        <f t="shared" si="0"/>
        <v>19.502074688796682</v>
      </c>
      <c r="L12" s="155">
        <v>19.1</v>
      </c>
      <c r="M12" s="149">
        <v>1365.5</v>
      </c>
      <c r="N12" s="149">
        <v>1439.6</v>
      </c>
      <c r="O12" s="156">
        <v>8.9</v>
      </c>
      <c r="P12" s="149">
        <v>9.2</v>
      </c>
    </row>
    <row r="13" spans="1:16" ht="15">
      <c r="A13" s="152" t="s">
        <v>4</v>
      </c>
      <c r="B13" s="153">
        <v>733</v>
      </c>
      <c r="C13" s="154">
        <v>751</v>
      </c>
      <c r="D13" s="154">
        <v>751</v>
      </c>
      <c r="E13" s="143">
        <v>1660</v>
      </c>
      <c r="F13" s="144">
        <v>1653</v>
      </c>
      <c r="G13" s="143">
        <v>10.2</v>
      </c>
      <c r="H13" s="144">
        <v>10</v>
      </c>
      <c r="I13" s="143">
        <v>9.8</v>
      </c>
      <c r="J13" s="144">
        <v>9.5</v>
      </c>
      <c r="K13" s="147">
        <f t="shared" si="0"/>
        <v>13.581890812250332</v>
      </c>
      <c r="L13" s="155">
        <v>10.5</v>
      </c>
      <c r="M13" s="149">
        <v>757</v>
      </c>
      <c r="N13" s="150">
        <v>714</v>
      </c>
      <c r="O13" s="156">
        <v>3.5</v>
      </c>
      <c r="P13" s="149">
        <v>3</v>
      </c>
    </row>
    <row r="14" spans="1:16" ht="15">
      <c r="A14" s="152" t="s">
        <v>5</v>
      </c>
      <c r="B14" s="153">
        <v>2742</v>
      </c>
      <c r="C14" s="154">
        <v>2742</v>
      </c>
      <c r="D14" s="154">
        <v>2742</v>
      </c>
      <c r="E14" s="143">
        <v>1906.9</v>
      </c>
      <c r="F14" s="144">
        <v>1950</v>
      </c>
      <c r="G14" s="143">
        <v>25</v>
      </c>
      <c r="H14" s="144">
        <v>25.9</v>
      </c>
      <c r="I14" s="143">
        <v>21</v>
      </c>
      <c r="J14" s="144">
        <v>21</v>
      </c>
      <c r="K14" s="147">
        <f t="shared" si="0"/>
        <v>9.11743253099927</v>
      </c>
      <c r="L14" s="155">
        <v>9.4</v>
      </c>
      <c r="M14" s="150">
        <v>220</v>
      </c>
      <c r="N14" s="149">
        <v>220</v>
      </c>
      <c r="O14" s="156">
        <v>10</v>
      </c>
      <c r="P14" s="149">
        <v>10</v>
      </c>
    </row>
    <row r="15" spans="1:16" ht="15">
      <c r="A15" s="152" t="s">
        <v>6</v>
      </c>
      <c r="B15" s="153">
        <v>549</v>
      </c>
      <c r="C15" s="154">
        <v>552</v>
      </c>
      <c r="D15" s="154">
        <v>552</v>
      </c>
      <c r="E15" s="143">
        <v>1183.8</v>
      </c>
      <c r="F15" s="144">
        <v>1344.5</v>
      </c>
      <c r="G15" s="143">
        <v>6.1</v>
      </c>
      <c r="H15" s="144">
        <v>7.7</v>
      </c>
      <c r="I15" s="143">
        <v>5.5</v>
      </c>
      <c r="J15" s="144">
        <v>7.2</v>
      </c>
      <c r="K15" s="147">
        <f t="shared" si="0"/>
        <v>11.05072463768116</v>
      </c>
      <c r="L15" s="155">
        <v>11</v>
      </c>
      <c r="M15" s="149">
        <v>64.5</v>
      </c>
      <c r="N15" s="149">
        <v>62.4</v>
      </c>
      <c r="O15" s="156">
        <v>0.3</v>
      </c>
      <c r="P15" s="149">
        <v>0.3</v>
      </c>
    </row>
    <row r="16" spans="1:16" ht="15" customHeight="1">
      <c r="A16" s="152" t="s">
        <v>7</v>
      </c>
      <c r="B16" s="153">
        <v>643</v>
      </c>
      <c r="C16" s="154">
        <v>578</v>
      </c>
      <c r="D16" s="154">
        <v>578</v>
      </c>
      <c r="E16" s="143">
        <v>1548.6</v>
      </c>
      <c r="F16" s="144">
        <v>1826.7</v>
      </c>
      <c r="G16" s="143">
        <v>5.3</v>
      </c>
      <c r="H16" s="144">
        <v>9.7</v>
      </c>
      <c r="I16" s="143">
        <v>4.6</v>
      </c>
      <c r="J16" s="144">
        <v>8.2</v>
      </c>
      <c r="K16" s="147">
        <f t="shared" si="0"/>
        <v>9.16955017301038</v>
      </c>
      <c r="L16" s="155">
        <v>15</v>
      </c>
      <c r="M16" s="149">
        <v>2640</v>
      </c>
      <c r="N16" s="149">
        <v>2775</v>
      </c>
      <c r="O16" s="157">
        <v>14</v>
      </c>
      <c r="P16" s="158">
        <v>15</v>
      </c>
    </row>
    <row r="17" spans="1:16" ht="15">
      <c r="A17" s="152" t="s">
        <v>8</v>
      </c>
      <c r="B17" s="153">
        <v>980</v>
      </c>
      <c r="C17" s="154">
        <v>1000</v>
      </c>
      <c r="D17" s="154">
        <v>1000</v>
      </c>
      <c r="E17" s="143">
        <v>3843</v>
      </c>
      <c r="F17" s="144">
        <v>3476</v>
      </c>
      <c r="G17" s="143">
        <v>19</v>
      </c>
      <c r="H17" s="144">
        <v>16.4</v>
      </c>
      <c r="I17" s="143">
        <v>18.7</v>
      </c>
      <c r="J17" s="144">
        <v>16.2</v>
      </c>
      <c r="K17" s="147">
        <f t="shared" si="0"/>
        <v>19</v>
      </c>
      <c r="L17" s="155">
        <v>16.7</v>
      </c>
      <c r="M17" s="149">
        <v>1169</v>
      </c>
      <c r="N17" s="149">
        <v>1041</v>
      </c>
      <c r="O17" s="159">
        <v>5</v>
      </c>
      <c r="P17" s="160">
        <v>5</v>
      </c>
    </row>
    <row r="18" spans="1:16" ht="15">
      <c r="A18" s="152" t="s">
        <v>9</v>
      </c>
      <c r="B18" s="153">
        <v>562</v>
      </c>
      <c r="C18" s="154">
        <v>534</v>
      </c>
      <c r="D18" s="154">
        <v>534</v>
      </c>
      <c r="E18" s="143">
        <v>1196.2</v>
      </c>
      <c r="F18" s="144">
        <v>1159</v>
      </c>
      <c r="G18" s="143">
        <v>4.9</v>
      </c>
      <c r="H18" s="144">
        <v>4.8</v>
      </c>
      <c r="I18" s="143">
        <v>3.5</v>
      </c>
      <c r="J18" s="144">
        <v>3.4</v>
      </c>
      <c r="K18" s="147">
        <f t="shared" si="0"/>
        <v>9.176029962546817</v>
      </c>
      <c r="L18" s="155">
        <v>9.2</v>
      </c>
      <c r="M18" s="150">
        <v>1302.6</v>
      </c>
      <c r="N18" s="149">
        <v>1233.5</v>
      </c>
      <c r="O18" s="159">
        <v>8.7</v>
      </c>
      <c r="P18" s="160">
        <v>8.6</v>
      </c>
    </row>
    <row r="19" spans="1:16" ht="15">
      <c r="A19" s="152" t="s">
        <v>90</v>
      </c>
      <c r="B19" s="153">
        <v>1293</v>
      </c>
      <c r="C19" s="154">
        <v>1243</v>
      </c>
      <c r="D19" s="154">
        <v>1243</v>
      </c>
      <c r="E19" s="143">
        <v>2944.2</v>
      </c>
      <c r="F19" s="144">
        <v>2949.3</v>
      </c>
      <c r="G19" s="143">
        <v>13.7</v>
      </c>
      <c r="H19" s="144">
        <v>12.7</v>
      </c>
      <c r="I19" s="143">
        <v>10.1</v>
      </c>
      <c r="J19" s="144">
        <v>12.7</v>
      </c>
      <c r="K19" s="147">
        <f t="shared" si="0"/>
        <v>11.021721641190666</v>
      </c>
      <c r="L19" s="155">
        <v>10.1</v>
      </c>
      <c r="M19" s="149">
        <v>817</v>
      </c>
      <c r="N19" s="149">
        <v>817</v>
      </c>
      <c r="O19" s="159">
        <v>4</v>
      </c>
      <c r="P19" s="160">
        <v>4</v>
      </c>
    </row>
    <row r="20" spans="1:16" ht="15">
      <c r="A20" s="152" t="s">
        <v>10</v>
      </c>
      <c r="B20" s="153">
        <v>1284</v>
      </c>
      <c r="C20" s="154">
        <v>1267</v>
      </c>
      <c r="D20" s="154">
        <v>1267</v>
      </c>
      <c r="E20" s="143">
        <v>3136</v>
      </c>
      <c r="F20" s="144">
        <v>3350</v>
      </c>
      <c r="G20" s="143">
        <v>14.3</v>
      </c>
      <c r="H20" s="144">
        <v>15.2</v>
      </c>
      <c r="I20" s="143">
        <v>12.2</v>
      </c>
      <c r="J20" s="144">
        <v>13.6</v>
      </c>
      <c r="K20" s="147">
        <f t="shared" si="0"/>
        <v>11.286503551696923</v>
      </c>
      <c r="L20" s="155">
        <v>11.5</v>
      </c>
      <c r="M20" s="149">
        <v>223</v>
      </c>
      <c r="N20" s="149">
        <v>209</v>
      </c>
      <c r="O20" s="159">
        <v>1.2</v>
      </c>
      <c r="P20" s="160">
        <v>1.2</v>
      </c>
    </row>
    <row r="21" spans="1:16" ht="15" customHeight="1">
      <c r="A21" s="152" t="s">
        <v>11</v>
      </c>
      <c r="B21" s="153">
        <v>593</v>
      </c>
      <c r="C21" s="154">
        <v>618</v>
      </c>
      <c r="D21" s="154">
        <v>618</v>
      </c>
      <c r="E21" s="143">
        <v>1150.6</v>
      </c>
      <c r="F21" s="144">
        <v>1006.1</v>
      </c>
      <c r="G21" s="143">
        <v>6.1</v>
      </c>
      <c r="H21" s="144">
        <v>5.3</v>
      </c>
      <c r="I21" s="143">
        <v>4.1</v>
      </c>
      <c r="J21" s="144">
        <v>4.7</v>
      </c>
      <c r="K21" s="147">
        <f t="shared" si="0"/>
        <v>9.870550161812297</v>
      </c>
      <c r="L21" s="155">
        <v>8.9</v>
      </c>
      <c r="M21" s="149">
        <v>390.1</v>
      </c>
      <c r="N21" s="150">
        <v>392.3</v>
      </c>
      <c r="O21" s="159">
        <v>1.7</v>
      </c>
      <c r="P21" s="160">
        <v>1.8</v>
      </c>
    </row>
    <row r="22" spans="1:16" ht="15">
      <c r="A22" s="152" t="s">
        <v>21</v>
      </c>
      <c r="B22" s="153">
        <v>998</v>
      </c>
      <c r="C22" s="154">
        <v>1037</v>
      </c>
      <c r="D22" s="154">
        <v>1037</v>
      </c>
      <c r="E22" s="143">
        <v>2685</v>
      </c>
      <c r="F22" s="144">
        <v>1787</v>
      </c>
      <c r="G22" s="143">
        <v>12.9</v>
      </c>
      <c r="H22" s="144">
        <v>12</v>
      </c>
      <c r="I22" s="143">
        <v>12.4</v>
      </c>
      <c r="J22" s="144">
        <v>11.2</v>
      </c>
      <c r="K22" s="147">
        <f t="shared" si="0"/>
        <v>12.439729990356799</v>
      </c>
      <c r="L22" s="155">
        <v>12</v>
      </c>
      <c r="M22" s="150">
        <v>1660</v>
      </c>
      <c r="N22" s="149">
        <v>1623</v>
      </c>
      <c r="O22" s="159">
        <v>7</v>
      </c>
      <c r="P22" s="160">
        <v>7.6</v>
      </c>
    </row>
    <row r="23" spans="1:16" ht="15">
      <c r="A23" s="152" t="s">
        <v>92</v>
      </c>
      <c r="B23" s="153">
        <v>1878</v>
      </c>
      <c r="C23" s="154">
        <v>1774</v>
      </c>
      <c r="D23" s="154">
        <v>1774</v>
      </c>
      <c r="E23" s="144">
        <v>7579</v>
      </c>
      <c r="F23" s="144">
        <v>8185</v>
      </c>
      <c r="G23" s="143">
        <v>33.5</v>
      </c>
      <c r="H23" s="144">
        <v>36</v>
      </c>
      <c r="I23" s="143">
        <v>31.6</v>
      </c>
      <c r="J23" s="144">
        <v>33.4</v>
      </c>
      <c r="K23" s="147">
        <f t="shared" si="0"/>
        <v>18.883878241262682</v>
      </c>
      <c r="L23" s="155">
        <v>18.8</v>
      </c>
      <c r="M23" s="149">
        <v>760.4</v>
      </c>
      <c r="N23" s="149">
        <v>703.5</v>
      </c>
      <c r="O23" s="159">
        <v>4.7</v>
      </c>
      <c r="P23" s="160">
        <v>3.5</v>
      </c>
    </row>
    <row r="24" spans="1:16" ht="15">
      <c r="A24" s="152" t="s">
        <v>12</v>
      </c>
      <c r="B24" s="153">
        <v>445</v>
      </c>
      <c r="C24" s="154">
        <v>445</v>
      </c>
      <c r="D24" s="154">
        <v>445</v>
      </c>
      <c r="E24" s="143">
        <v>1070.7</v>
      </c>
      <c r="F24" s="144">
        <v>861.8</v>
      </c>
      <c r="G24" s="143">
        <v>4.8</v>
      </c>
      <c r="H24" s="144">
        <v>3.9</v>
      </c>
      <c r="I24" s="143">
        <v>2.6</v>
      </c>
      <c r="J24" s="144">
        <v>2.5</v>
      </c>
      <c r="K24" s="147">
        <f t="shared" si="0"/>
        <v>10.786516853932584</v>
      </c>
      <c r="L24" s="155">
        <v>9.9</v>
      </c>
      <c r="M24" s="149">
        <v>496.4</v>
      </c>
      <c r="N24" s="149">
        <v>482.2</v>
      </c>
      <c r="O24" s="159">
        <v>3</v>
      </c>
      <c r="P24" s="160">
        <v>3</v>
      </c>
    </row>
    <row r="25" spans="1:16" ht="15">
      <c r="A25" s="152" t="s">
        <v>13</v>
      </c>
      <c r="B25" s="153">
        <v>1440</v>
      </c>
      <c r="C25" s="154">
        <v>1493</v>
      </c>
      <c r="D25" s="154">
        <v>1493</v>
      </c>
      <c r="E25" s="144">
        <v>5123</v>
      </c>
      <c r="F25" s="144">
        <v>4296</v>
      </c>
      <c r="G25" s="143">
        <v>22.2</v>
      </c>
      <c r="H25" s="144">
        <v>19.2</v>
      </c>
      <c r="I25" s="143">
        <v>19.6</v>
      </c>
      <c r="J25" s="144">
        <v>17.6</v>
      </c>
      <c r="K25" s="147">
        <f t="shared" si="0"/>
        <v>14.869390488948424</v>
      </c>
      <c r="L25" s="155">
        <v>13.9</v>
      </c>
      <c r="M25" s="149"/>
      <c r="N25" s="149"/>
      <c r="O25" s="161"/>
      <c r="P25" s="162"/>
    </row>
    <row r="26" spans="1:16" ht="15">
      <c r="A26" s="152" t="s">
        <v>93</v>
      </c>
      <c r="B26" s="153">
        <v>537</v>
      </c>
      <c r="C26" s="154">
        <v>815</v>
      </c>
      <c r="D26" s="154">
        <v>815</v>
      </c>
      <c r="E26" s="143">
        <v>1046.7</v>
      </c>
      <c r="F26" s="144">
        <v>805.9</v>
      </c>
      <c r="G26" s="143">
        <v>7.2</v>
      </c>
      <c r="H26" s="144">
        <v>5.6</v>
      </c>
      <c r="I26" s="143">
        <v>6.7</v>
      </c>
      <c r="J26" s="144">
        <v>5</v>
      </c>
      <c r="K26" s="147">
        <f t="shared" si="0"/>
        <v>8.83435582822086</v>
      </c>
      <c r="L26" s="155">
        <v>10.4</v>
      </c>
      <c r="M26" s="149">
        <v>2824</v>
      </c>
      <c r="N26" s="149">
        <v>2888</v>
      </c>
      <c r="O26" s="156">
        <v>10</v>
      </c>
      <c r="P26" s="149">
        <v>11</v>
      </c>
    </row>
    <row r="27" spans="1:16" ht="15">
      <c r="A27" s="152" t="s">
        <v>14</v>
      </c>
      <c r="B27" s="153">
        <v>4388</v>
      </c>
      <c r="C27" s="154">
        <v>4505</v>
      </c>
      <c r="D27" s="154">
        <v>4505</v>
      </c>
      <c r="E27" s="143">
        <v>16529</v>
      </c>
      <c r="F27" s="144">
        <v>11275</v>
      </c>
      <c r="G27" s="143">
        <v>81.5</v>
      </c>
      <c r="H27" s="144">
        <v>62</v>
      </c>
      <c r="I27" s="143">
        <v>73</v>
      </c>
      <c r="J27" s="144">
        <v>59</v>
      </c>
      <c r="K27" s="147">
        <f t="shared" si="0"/>
        <v>18.09100998890122</v>
      </c>
      <c r="L27" s="155">
        <v>15.3</v>
      </c>
      <c r="M27" s="149">
        <v>1288</v>
      </c>
      <c r="N27" s="149">
        <v>1310</v>
      </c>
      <c r="O27" s="156">
        <v>6</v>
      </c>
      <c r="P27" s="149">
        <v>8</v>
      </c>
    </row>
    <row r="28" spans="1:16" ht="0.75" customHeight="1" thickBot="1">
      <c r="A28" s="163" t="s">
        <v>124</v>
      </c>
      <c r="B28" s="164">
        <v>100</v>
      </c>
      <c r="C28" s="165">
        <v>100</v>
      </c>
      <c r="D28" s="165">
        <v>100</v>
      </c>
      <c r="E28" s="166">
        <v>68</v>
      </c>
      <c r="F28" s="167">
        <v>0</v>
      </c>
      <c r="G28" s="166">
        <v>0.7</v>
      </c>
      <c r="H28" s="167">
        <v>0.7</v>
      </c>
      <c r="I28" s="166">
        <v>2.4</v>
      </c>
      <c r="J28" s="168">
        <v>2.4</v>
      </c>
      <c r="K28" s="169">
        <f t="shared" si="0"/>
        <v>6.999999999999999</v>
      </c>
      <c r="L28" s="170">
        <v>6.999999999999999</v>
      </c>
      <c r="M28" s="171"/>
      <c r="N28" s="172"/>
      <c r="O28" s="173"/>
      <c r="P28" s="174"/>
    </row>
    <row r="29" spans="1:16" ht="15" thickBot="1">
      <c r="A29" s="175" t="s">
        <v>125</v>
      </c>
      <c r="B29" s="176">
        <f>SUM(B7:B28)</f>
        <v>23107</v>
      </c>
      <c r="C29" s="177">
        <f>SUM(C7:C27)</f>
        <v>23246</v>
      </c>
      <c r="D29" s="177">
        <f>SUM(D7:D27)</f>
        <v>23246</v>
      </c>
      <c r="E29" s="178">
        <f>SUM(E7:E27)</f>
        <v>62511.299999999996</v>
      </c>
      <c r="F29" s="179">
        <f>SUM(F7:F28)</f>
        <v>55518.30000000001</v>
      </c>
      <c r="G29" s="178">
        <f>SUM(G7:G28)</f>
        <v>315.49999999999994</v>
      </c>
      <c r="H29" s="179">
        <f>SUM(H7:H28)</f>
        <v>293.8</v>
      </c>
      <c r="I29" s="178">
        <f>SUM(I7:I28)</f>
        <v>281.49999999999994</v>
      </c>
      <c r="J29" s="180">
        <f>SUM(J7:J28)</f>
        <v>270.4</v>
      </c>
      <c r="K29" s="181">
        <f t="shared" si="0"/>
        <v>13.572227479996556</v>
      </c>
      <c r="L29" s="182">
        <v>13.3</v>
      </c>
      <c r="M29" s="178">
        <f>SUM(M7:M28)</f>
        <v>18551.1</v>
      </c>
      <c r="N29" s="178">
        <f>SUM(N7:N28)</f>
        <v>18448</v>
      </c>
      <c r="O29" s="183">
        <f>SUM(O7:O28)</f>
        <v>101.2</v>
      </c>
      <c r="P29" s="179">
        <f>SUM(P7:P28)</f>
        <v>102.69999999999999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2018-08-15T06:29:59Z</cp:lastPrinted>
  <dcterms:created xsi:type="dcterms:W3CDTF">2017-08-13T06:13:14Z</dcterms:created>
  <dcterms:modified xsi:type="dcterms:W3CDTF">2018-08-15T06:45:54Z</dcterms:modified>
  <cp:category/>
  <cp:version/>
  <cp:contentType/>
  <cp:contentStatus/>
</cp:coreProperties>
</file>