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сев" sheetId="3" r:id="rId3"/>
    <sheet name="уборка кормовых" sheetId="4" r:id="rId4"/>
    <sheet name="корма" sheetId="5" r:id="rId5"/>
    <sheet name="молоко" sheetId="6" r:id="rId6"/>
  </sheets>
  <definedNames>
    <definedName name="_xlnm.Print_Titles" localSheetId="0">'уборка зерновые'!$A:$A,'уборка зерновые'!$3:$27</definedName>
    <definedName name="_xlnm.Print_Area" localSheetId="2">'сев'!$A$1:$T$27</definedName>
    <definedName name="_xlnm.Print_Area" localSheetId="0">'уборка зерновые'!$A$1:$BY$27</definedName>
    <definedName name="_xlnm.Print_Area" localSheetId="3">'уборка кормовых'!$A$1:$L$28</definedName>
  </definedNames>
  <calcPr fullCalcOnLoad="1"/>
</workbook>
</file>

<file path=xl/sharedStrings.xml><?xml version="1.0" encoding="utf-8"?>
<sst xmlns="http://schemas.openxmlformats.org/spreadsheetml/2006/main" count="413" uniqueCount="134">
  <si>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</si>
  <si>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</si>
  <si>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</si>
  <si>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</si>
  <si>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</si>
  <si>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</si>
  <si>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</si>
  <si>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</si>
  <si>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</si>
  <si>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</si>
  <si>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</si>
  <si>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</si>
  <si>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</si>
  <si>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</si>
  <si>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</si>
  <si>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</si>
  <si>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</si>
  <si>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</si>
  <si>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</si>
  <si>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</si>
  <si>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</si>
  <si>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</si>
  <si>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</si>
  <si>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</si>
  <si>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</si>
  <si>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</si>
  <si>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</si>
  <si>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</si>
  <si>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</si>
  <si>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</si>
  <si>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</si>
  <si>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</si>
  <si>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</si>
  <si>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</si>
  <si>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</si>
  <si>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</si>
  <si>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</si>
  <si>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</si>
  <si>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</si>
  <si>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</si>
  <si>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</si>
  <si>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</si>
  <si>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</si>
  <si>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</si>
  <si>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</si>
  <si>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</si>
  <si>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</si>
  <si>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</si>
  <si>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</si>
  <si>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</si>
  <si>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</si>
  <si>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</si>
  <si>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</si>
  <si>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</si>
  <si>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</si>
  <si>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</si>
  <si>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</si>
  <si>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</si>
  <si>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</si>
  <si>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</si>
  <si>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</si>
  <si>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</si>
  <si>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</si>
  <si>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</si>
  <si>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</si>
  <si>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</si>
  <si>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</si>
  <si>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</si>
  <si>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г. Ульяновск</t>
  </si>
  <si>
    <t/>
  </si>
  <si>
    <t>Уборочная площадь,                      га</t>
  </si>
  <si>
    <t>Овёс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</si>
  <si>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</si>
  <si>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</si>
  <si>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</si>
  <si>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</si>
  <si>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</si>
  <si>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</si>
  <si>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Барышский </t>
  </si>
  <si>
    <t xml:space="preserve">Вешкаймский </t>
  </si>
  <si>
    <t xml:space="preserve">Кузоватовский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</si>
  <si>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</si>
  <si>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</si>
  <si>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</si>
  <si>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</si>
  <si>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ИТОГО</t>
  </si>
  <si>
    <t>Озимые, всего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</si>
  <si>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</si>
  <si>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</si>
  <si>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</si>
  <si>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</si>
  <si>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</si>
  <si>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</si>
  <si>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</si>
  <si>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</si>
  <si>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</si>
  <si>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</si>
  <si>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Было в 2017</t>
  </si>
  <si>
    <t>Потребность и обеспеченность животноводства кормами  в общественном секторе                                                      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</si>
  <si>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</si>
  <si>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</si>
  <si>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</si>
  <si>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</si>
  <si>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</si>
  <si>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</si>
  <si>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</si>
  <si>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</si>
  <si>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</si>
  <si>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потреб-ность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</si>
  <si>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</si>
  <si>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</si>
  <si>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</si>
  <si>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</si>
  <si>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</si>
  <si>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</si>
  <si>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</si>
  <si>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</si>
  <si>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</si>
  <si>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</si>
  <si>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</si>
  <si>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</si>
  <si>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</si>
  <si>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</si>
  <si>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</si>
  <si>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</si>
  <si>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</si>
  <si>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</si>
  <si>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</si>
  <si>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>г.Ульяновск</t>
  </si>
  <si>
    <t>ИТОГО:</t>
  </si>
  <si>
    <t>23.08</t>
  </si>
  <si>
    <t>Уборка зерновых и зернобобовых культур                                 24.08.2018</t>
  </si>
  <si>
    <t>Уборка технических культур, овощей  и прочих                           24.08.2018</t>
  </si>
  <si>
    <t>24.08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</si>
</sst>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</numFmts>
  <fonts count="43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4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sz val="14"/>
      <name val="Arial Cyr"/>
      <family val="2"/>
    </font>
    <font>
      <b/>
      <sz val="1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673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19" fillId="0" borderId="1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6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7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8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9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>
      <alignment horizontal="right"/>
    </xf>
    <xf numFmtId="0" fontId="19" fillId="0" borderId="21" xfId="97" applyFont="1" applyFill="1" applyBorder="1" applyAlignment="1" applyProtection="1">
      <alignment horizontal="left" vertical="center" wrapText="1"/>
      <protection locked="0"/>
    </xf>
    <xf numFmtId="3" fontId="19" fillId="0" borderId="22" xfId="97" applyNumberFormat="1" applyFont="1" applyFill="1" applyBorder="1" applyAlignment="1" applyProtection="1">
      <alignment horizontal="center" vertical="center" wrapText="1"/>
      <protection/>
    </xf>
    <xf numFmtId="0" fontId="19" fillId="0" borderId="23" xfId="97" applyFont="1" applyFill="1" applyBorder="1" applyAlignment="1" applyProtection="1">
      <alignment horizontal="center" vertical="center" wrapText="1"/>
      <protection/>
    </xf>
    <xf numFmtId="0" fontId="19" fillId="0" borderId="24" xfId="97" applyNumberFormat="1" applyFont="1" applyFill="1" applyBorder="1" applyAlignment="1" applyProtection="1">
      <alignment horizontal="center" vertical="center" wrapText="1"/>
      <protection/>
    </xf>
    <xf numFmtId="164" fontId="19" fillId="0" borderId="24" xfId="97" applyNumberFormat="1" applyFont="1" applyFill="1" applyBorder="1" applyAlignment="1" applyProtection="1">
      <alignment horizontal="center" vertical="center" wrapText="1"/>
      <protection/>
    </xf>
    <xf numFmtId="0" fontId="19" fillId="0" borderId="24" xfId="97" applyFont="1" applyFill="1" applyBorder="1" applyAlignment="1" applyProtection="1">
      <alignment horizontal="center" vertical="center" wrapText="1"/>
      <protection/>
    </xf>
    <xf numFmtId="1" fontId="19" fillId="0" borderId="25" xfId="97" applyNumberFormat="1" applyFont="1" applyFill="1" applyBorder="1" applyAlignment="1" applyProtection="1">
      <alignment horizontal="center" vertical="center" wrapText="1"/>
      <protection/>
    </xf>
    <xf numFmtId="1" fontId="19" fillId="0" borderId="24" xfId="97" applyNumberFormat="1" applyFont="1" applyFill="1" applyBorder="1" applyAlignment="1" applyProtection="1">
      <alignment horizontal="center" vertical="center" wrapText="1"/>
      <protection/>
    </xf>
    <xf numFmtId="1" fontId="19" fillId="0" borderId="26" xfId="97" applyNumberFormat="1" applyFont="1" applyFill="1" applyBorder="1" applyAlignment="1" applyProtection="1">
      <alignment horizontal="center" vertical="center" wrapText="1"/>
      <protection/>
    </xf>
    <xf numFmtId="0" fontId="19" fillId="0" borderId="27" xfId="97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>
      <alignment horizontal="center"/>
    </xf>
    <xf numFmtId="0" fontId="22" fillId="0" borderId="21" xfId="97" applyFont="1" applyFill="1" applyBorder="1" applyAlignment="1" applyProtection="1">
      <alignment horizontal="left" vertical="center" wrapText="1"/>
      <protection locked="0"/>
    </xf>
    <xf numFmtId="1" fontId="22" fillId="0" borderId="28" xfId="97" applyNumberFormat="1" applyFont="1" applyFill="1" applyBorder="1" applyAlignment="1" applyProtection="1">
      <alignment horizontal="center" vertical="center" wrapText="1"/>
      <protection/>
    </xf>
    <xf numFmtId="1" fontId="22" fillId="0" borderId="29" xfId="97" applyNumberFormat="1" applyFont="1" applyFill="1" applyBorder="1" applyAlignment="1" applyProtection="1">
      <alignment horizontal="center" vertical="center" wrapText="1"/>
      <protection/>
    </xf>
    <xf numFmtId="164" fontId="22" fillId="0" borderId="28" xfId="97" applyNumberFormat="1" applyFont="1" applyFill="1" applyBorder="1" applyAlignment="1" applyProtection="1">
      <alignment horizontal="center" vertical="center" wrapText="1"/>
      <protection/>
    </xf>
    <xf numFmtId="164" fontId="22" fillId="0" borderId="30" xfId="97" applyNumberFormat="1" applyFont="1" applyFill="1" applyBorder="1" applyAlignment="1" applyProtection="1">
      <alignment horizontal="center" vertical="center" wrapText="1"/>
      <protection/>
    </xf>
    <xf numFmtId="1" fontId="22" fillId="0" borderId="31" xfId="97" applyNumberFormat="1" applyFont="1" applyFill="1" applyBorder="1" applyAlignment="1" applyProtection="1">
      <alignment horizontal="center" vertical="center" wrapText="1"/>
      <protection/>
    </xf>
    <xf numFmtId="1" fontId="22" fillId="0" borderId="32" xfId="97" applyNumberFormat="1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3" fontId="22" fillId="0" borderId="22" xfId="97" applyNumberFormat="1" applyFont="1" applyFill="1" applyBorder="1" applyAlignment="1" applyProtection="1">
      <alignment horizontal="center" vertical="center" wrapText="1"/>
      <protection/>
    </xf>
    <xf numFmtId="3" fontId="19" fillId="0" borderId="33" xfId="97" applyNumberFormat="1" applyFont="1" applyFill="1" applyBorder="1" applyAlignment="1" applyProtection="1">
      <alignment horizontal="center" vertical="center" wrapText="1"/>
      <protection/>
    </xf>
    <xf numFmtId="3" fontId="19" fillId="0" borderId="34" xfId="97" applyNumberFormat="1" applyFont="1" applyFill="1" applyBorder="1" applyAlignment="1" applyProtection="1">
      <alignment horizontal="center" vertical="center" wrapText="1"/>
      <protection/>
    </xf>
    <xf numFmtId="165" fontId="19" fillId="0" borderId="34" xfId="97" applyNumberFormat="1" applyFont="1" applyFill="1" applyBorder="1" applyAlignment="1" applyProtection="1">
      <alignment horizontal="center" vertical="center" wrapText="1"/>
      <protection/>
    </xf>
    <xf numFmtId="165" fontId="19" fillId="0" borderId="35" xfId="97" applyNumberFormat="1" applyFont="1" applyFill="1" applyBorder="1" applyAlignment="1" applyProtection="1">
      <alignment horizontal="center" vertical="center" wrapText="1"/>
      <protection/>
    </xf>
    <xf numFmtId="3" fontId="19" fillId="0" borderId="10" xfId="97" applyNumberFormat="1" applyFont="1" applyFill="1" applyBorder="1" applyAlignment="1" applyProtection="1">
      <alignment horizontal="center" vertical="center" wrapText="1"/>
      <protection/>
    </xf>
    <xf numFmtId="165" fontId="19" fillId="0" borderId="34" xfId="0" applyNumberFormat="1" applyFont="1" applyFill="1" applyBorder="1" applyAlignment="1">
      <alignment horizontal="center" vertical="center" wrapText="1"/>
    </xf>
    <xf numFmtId="165" fontId="19" fillId="0" borderId="34" xfId="94" applyNumberFormat="1" applyFont="1" applyFill="1" applyBorder="1" applyAlignment="1" applyProtection="1">
      <alignment horizontal="center" vertical="center" wrapText="1"/>
      <protection hidden="1"/>
    </xf>
    <xf numFmtId="165" fontId="19" fillId="0" borderId="35" xfId="94" applyNumberFormat="1" applyFont="1" applyFill="1" applyBorder="1" applyAlignment="1" applyProtection="1">
      <alignment horizontal="center" vertical="center" wrapText="1"/>
      <protection hidden="1"/>
    </xf>
    <xf numFmtId="165" fontId="19" fillId="0" borderId="34" xfId="97" applyNumberFormat="1" applyFont="1" applyFill="1" applyBorder="1" applyAlignment="1" applyProtection="1">
      <alignment horizontal="center" vertical="center" wrapText="1"/>
      <protection locked="0"/>
    </xf>
    <xf numFmtId="3" fontId="22" fillId="0" borderId="33" xfId="97" applyNumberFormat="1" applyFont="1" applyFill="1" applyBorder="1" applyAlignment="1" applyProtection="1">
      <alignment horizontal="center" vertical="center" wrapText="1"/>
      <protection/>
    </xf>
    <xf numFmtId="3" fontId="22" fillId="0" borderId="34" xfId="0" applyNumberFormat="1" applyFont="1" applyFill="1" applyBorder="1" applyAlignment="1" applyProtection="1">
      <alignment horizontal="center" vertical="center" wrapText="1"/>
      <protection/>
    </xf>
    <xf numFmtId="165" fontId="22" fillId="0" borderId="34" xfId="97" applyNumberFormat="1" applyFont="1" applyFill="1" applyBorder="1" applyAlignment="1" applyProtection="1">
      <alignment horizontal="center" vertical="center" wrapText="1"/>
      <protection/>
    </xf>
    <xf numFmtId="165" fontId="22" fillId="0" borderId="35" xfId="97" applyNumberFormat="1" applyFont="1" applyFill="1" applyBorder="1" applyAlignment="1" applyProtection="1">
      <alignment horizontal="center" vertical="center" wrapText="1"/>
      <protection/>
    </xf>
    <xf numFmtId="3" fontId="22" fillId="0" borderId="10" xfId="97" applyNumberFormat="1" applyFont="1" applyFill="1" applyBorder="1" applyAlignment="1" applyProtection="1">
      <alignment horizontal="center" vertical="center" wrapText="1"/>
      <protection/>
    </xf>
    <xf numFmtId="3" fontId="22" fillId="0" borderId="34" xfId="97" applyNumberFormat="1" applyFont="1" applyFill="1" applyBorder="1" applyAlignment="1" applyProtection="1">
      <alignment horizontal="center" vertical="center" wrapText="1"/>
      <protection/>
    </xf>
    <xf numFmtId="165" fontId="22" fillId="0" borderId="34" xfId="0" applyNumberFormat="1" applyFont="1" applyFill="1" applyBorder="1" applyAlignment="1">
      <alignment horizontal="center" vertical="center" wrapText="1"/>
    </xf>
    <xf numFmtId="0" fontId="22" fillId="0" borderId="34" xfId="97" applyFont="1" applyFill="1" applyBorder="1" applyAlignment="1" applyProtection="1">
      <alignment horizontal="center" vertical="center" wrapText="1"/>
      <protection/>
    </xf>
    <xf numFmtId="165" fontId="22" fillId="0" borderId="36" xfId="97" applyNumberFormat="1" applyFont="1" applyFill="1" applyBorder="1" applyAlignment="1" applyProtection="1">
      <alignment horizontal="center" vertical="center" wrapText="1"/>
      <protection/>
    </xf>
    <xf numFmtId="0" fontId="19" fillId="0" borderId="37" xfId="91" applyFont="1" applyFill="1" applyBorder="1" applyAlignment="1" applyProtection="1">
      <alignment horizontal="center" vertical="center" textRotation="90" wrapText="1"/>
      <protection locked="0"/>
    </xf>
    <xf numFmtId="165" fontId="19" fillId="0" borderId="36" xfId="94" applyNumberFormat="1" applyFont="1" applyFill="1" applyBorder="1" applyAlignment="1" applyProtection="1">
      <alignment horizontal="center" vertical="center" wrapText="1"/>
      <protection hidden="1"/>
    </xf>
    <xf numFmtId="0" fontId="19" fillId="0" borderId="38" xfId="91" applyFont="1" applyFill="1" applyBorder="1" applyAlignment="1" applyProtection="1">
      <alignment horizontal="center" vertical="center" textRotation="90" wrapText="1"/>
      <protection locked="0"/>
    </xf>
    <xf numFmtId="165" fontId="19" fillId="0" borderId="36" xfId="97" applyNumberFormat="1" applyFont="1" applyFill="1" applyBorder="1" applyAlignment="1" applyProtection="1">
      <alignment horizontal="center" vertical="center" wrapText="1"/>
      <protection/>
    </xf>
    <xf numFmtId="3" fontId="22" fillId="0" borderId="39" xfId="97" applyNumberFormat="1" applyFont="1" applyFill="1" applyBorder="1" applyAlignment="1" applyProtection="1">
      <alignment horizontal="center" vertical="center" wrapText="1"/>
      <protection/>
    </xf>
    <xf numFmtId="3" fontId="22" fillId="0" borderId="40" xfId="97" applyNumberFormat="1" applyFont="1" applyFill="1" applyBorder="1" applyAlignment="1" applyProtection="1">
      <alignment horizontal="center" vertical="center" wrapText="1"/>
      <protection/>
    </xf>
    <xf numFmtId="165" fontId="22" fillId="0" borderId="40" xfId="97" applyNumberFormat="1" applyFont="1" applyFill="1" applyBorder="1" applyAlignment="1" applyProtection="1">
      <alignment horizontal="center" vertical="center" wrapText="1"/>
      <protection/>
    </xf>
    <xf numFmtId="165" fontId="22" fillId="0" borderId="41" xfId="97" applyNumberFormat="1" applyFont="1" applyFill="1" applyBorder="1" applyAlignment="1" applyProtection="1">
      <alignment horizontal="center" vertical="center" wrapText="1"/>
      <protection/>
    </xf>
    <xf numFmtId="164" fontId="19" fillId="0" borderId="27" xfId="97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/>
    </xf>
    <xf numFmtId="0" fontId="19" fillId="0" borderId="4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4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4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45" xfId="91" applyFont="1" applyFill="1" applyBorder="1" applyAlignment="1" applyProtection="1">
      <alignment horizontal="center" vertical="center" textRotation="90" wrapText="1"/>
      <protection locked="0"/>
    </xf>
    <xf numFmtId="0" fontId="20" fillId="0" borderId="46" xfId="95" applyFont="1" applyFill="1" applyBorder="1" applyAlignment="1" applyProtection="1">
      <alignment horizontal="left" vertical="center" wrapText="1"/>
      <protection locked="0"/>
    </xf>
    <xf numFmtId="3" fontId="31" fillId="0" borderId="47" xfId="0" applyNumberFormat="1" applyFont="1" applyFill="1" applyBorder="1" applyAlignment="1">
      <alignment horizontal="center"/>
    </xf>
    <xf numFmtId="3" fontId="31" fillId="0" borderId="48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8" xfId="0" applyNumberFormat="1" applyFont="1" applyFill="1" applyBorder="1" applyAlignment="1">
      <alignment horizontal="center" vertical="center" wrapText="1"/>
    </xf>
    <xf numFmtId="165" fontId="31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49" xfId="0" applyNumberFormat="1" applyFont="1" applyFill="1" applyBorder="1" applyAlignment="1">
      <alignment horizontal="center"/>
    </xf>
    <xf numFmtId="0" fontId="31" fillId="0" borderId="28" xfId="0" applyFont="1" applyFill="1" applyBorder="1" applyAlignment="1" applyProtection="1">
      <alignment horizontal="center" vertical="center" wrapText="1"/>
      <protection locked="0"/>
    </xf>
    <xf numFmtId="0" fontId="31" fillId="0" borderId="28" xfId="95" applyFont="1" applyFill="1" applyBorder="1" applyAlignment="1" applyProtection="1">
      <alignment horizontal="center" vertical="center" wrapText="1"/>
      <protection locked="0"/>
    </xf>
    <xf numFmtId="0" fontId="31" fillId="0" borderId="30" xfId="0" applyFont="1" applyFill="1" applyBorder="1" applyAlignment="1" applyProtection="1">
      <alignment horizontal="center" vertical="center" wrapText="1"/>
      <protection locked="0"/>
    </xf>
    <xf numFmtId="3" fontId="31" fillId="0" borderId="50" xfId="0" applyNumberFormat="1" applyFont="1" applyFill="1" applyBorder="1" applyAlignment="1">
      <alignment horizontal="center"/>
    </xf>
    <xf numFmtId="0" fontId="31" fillId="0" borderId="51" xfId="0" applyFont="1" applyFill="1" applyBorder="1" applyAlignment="1" applyProtection="1">
      <alignment horizontal="center" vertical="center" wrapText="1"/>
      <protection locked="0"/>
    </xf>
    <xf numFmtId="0" fontId="31" fillId="0" borderId="29" xfId="0" applyFont="1" applyFill="1" applyBorder="1" applyAlignment="1" applyProtection="1">
      <alignment horizontal="center" vertical="center" wrapText="1"/>
      <protection locked="0"/>
    </xf>
    <xf numFmtId="164" fontId="31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52" xfId="95" applyFont="1" applyFill="1" applyBorder="1" applyAlignment="1" applyProtection="1">
      <alignment horizontal="left" vertical="center" wrapText="1"/>
      <protection locked="0"/>
    </xf>
    <xf numFmtId="3" fontId="31" fillId="0" borderId="53" xfId="0" applyNumberFormat="1" applyFont="1" applyFill="1" applyBorder="1" applyAlignment="1">
      <alignment horizontal="center"/>
    </xf>
    <xf numFmtId="3" fontId="31" fillId="0" borderId="54" xfId="0" applyNumberFormat="1" applyFont="1" applyFill="1" applyBorder="1" applyAlignment="1" applyProtection="1">
      <alignment horizontal="center" vertical="center" wrapText="1"/>
      <protection hidden="1" locked="0"/>
    </xf>
    <xf numFmtId="164" fontId="31" fillId="0" borderId="55" xfId="0" applyNumberFormat="1" applyFont="1" applyFill="1" applyBorder="1" applyAlignment="1">
      <alignment horizontal="center" vertical="center" wrapText="1"/>
    </xf>
    <xf numFmtId="3" fontId="31" fillId="0" borderId="55" xfId="0" applyNumberFormat="1" applyFont="1" applyFill="1" applyBorder="1" applyAlignment="1" applyProtection="1">
      <alignment horizontal="center" vertical="center" wrapText="1"/>
      <protection hidden="1" locked="0"/>
    </xf>
    <xf numFmtId="164" fontId="31" fillId="0" borderId="55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56" xfId="0" applyNumberFormat="1" applyFont="1" applyFill="1" applyBorder="1" applyAlignment="1">
      <alignment horizontal="center"/>
    </xf>
    <xf numFmtId="0" fontId="31" fillId="0" borderId="55" xfId="0" applyFont="1" applyFill="1" applyBorder="1" applyAlignment="1" applyProtection="1">
      <alignment horizontal="center" vertical="center" wrapText="1"/>
      <protection locked="0"/>
    </xf>
    <xf numFmtId="164" fontId="31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55" xfId="0" applyFont="1" applyFill="1" applyBorder="1" applyAlignment="1" applyProtection="1">
      <alignment horizontal="center" vertical="center" wrapText="1"/>
      <protection/>
    </xf>
    <xf numFmtId="0" fontId="31" fillId="0" borderId="57" xfId="0" applyFont="1" applyFill="1" applyBorder="1" applyAlignment="1" applyProtection="1">
      <alignment horizontal="center" vertical="center" wrapText="1"/>
      <protection locked="0"/>
    </xf>
    <xf numFmtId="3" fontId="31" fillId="0" borderId="58" xfId="0" applyNumberFormat="1" applyFont="1" applyFill="1" applyBorder="1" applyAlignment="1">
      <alignment horizontal="center"/>
    </xf>
    <xf numFmtId="3" fontId="31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59" xfId="0" applyFont="1" applyFill="1" applyBorder="1" applyAlignment="1" applyProtection="1">
      <alignment horizontal="center" vertical="center" wrapText="1"/>
      <protection locked="0"/>
    </xf>
    <xf numFmtId="1" fontId="31" fillId="0" borderId="57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60" xfId="0" applyFont="1" applyFill="1" applyBorder="1" applyAlignment="1" applyProtection="1">
      <alignment horizontal="center" vertical="center" wrapText="1"/>
      <protection locked="0"/>
    </xf>
    <xf numFmtId="1" fontId="31" fillId="0" borderId="54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55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60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55" xfId="0" applyFont="1" applyFill="1" applyBorder="1" applyAlignment="1">
      <alignment horizontal="center" vertical="center" wrapText="1"/>
    </xf>
    <xf numFmtId="164" fontId="31" fillId="0" borderId="57" xfId="94" applyNumberFormat="1" applyFont="1" applyFill="1" applyBorder="1" applyAlignment="1" applyProtection="1">
      <alignment horizontal="center" vertical="center" wrapText="1"/>
      <protection hidden="1"/>
    </xf>
    <xf numFmtId="0" fontId="20" fillId="0" borderId="61" xfId="95" applyFont="1" applyFill="1" applyBorder="1" applyAlignment="1" applyProtection="1">
      <alignment horizontal="left" vertical="center" wrapText="1"/>
      <protection locked="0"/>
    </xf>
    <xf numFmtId="1" fontId="31" fillId="0" borderId="62" xfId="0" applyNumberFormat="1" applyFont="1" applyFill="1" applyBorder="1" applyAlignment="1">
      <alignment horizontal="center" vertical="center" wrapText="1"/>
    </xf>
    <xf numFmtId="1" fontId="31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63" xfId="0" applyNumberFormat="1" applyFont="1" applyFill="1" applyBorder="1" applyAlignment="1">
      <alignment horizontal="center" vertical="center" wrapText="1"/>
    </xf>
    <xf numFmtId="164" fontId="31" fillId="0" borderId="63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63" xfId="0" applyNumberFormat="1" applyFont="1" applyFill="1" applyBorder="1" applyAlignment="1">
      <alignment horizontal="center" vertical="center" wrapText="1"/>
    </xf>
    <xf numFmtId="0" fontId="31" fillId="0" borderId="63" xfId="0" applyFont="1" applyFill="1" applyBorder="1" applyAlignment="1" applyProtection="1">
      <alignment horizontal="center" vertical="center" wrapText="1"/>
      <protection locked="0"/>
    </xf>
    <xf numFmtId="164" fontId="31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63" xfId="0" applyFont="1" applyFill="1" applyBorder="1" applyAlignment="1" applyProtection="1">
      <alignment horizontal="center" vertical="center" wrapText="1"/>
      <protection/>
    </xf>
    <xf numFmtId="164" fontId="31" fillId="0" borderId="64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62" xfId="0" applyNumberFormat="1" applyFont="1" applyFill="1" applyBorder="1" applyAlignment="1" applyProtection="1">
      <alignment horizontal="center" vertical="center" wrapText="1"/>
      <protection hidden="1"/>
    </xf>
    <xf numFmtId="3" fontId="31" fillId="0" borderId="63" xfId="0" applyNumberFormat="1" applyFont="1" applyFill="1" applyBorder="1" applyAlignment="1" applyProtection="1">
      <alignment horizontal="center" vertical="center" wrapText="1"/>
      <protection hidden="1" locked="0"/>
    </xf>
    <xf numFmtId="0" fontId="31" fillId="0" borderId="64" xfId="0" applyFont="1" applyFill="1" applyBorder="1" applyAlignment="1" applyProtection="1">
      <alignment horizontal="center" vertical="center" wrapText="1"/>
      <protection locked="0"/>
    </xf>
    <xf numFmtId="0" fontId="31" fillId="0" borderId="62" xfId="0" applyFont="1" applyFill="1" applyBorder="1" applyAlignment="1" applyProtection="1">
      <alignment horizontal="center" vertical="center" wrapText="1"/>
      <protection locked="0"/>
    </xf>
    <xf numFmtId="164" fontId="31" fillId="0" borderId="64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62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66" xfId="95" applyFont="1" applyFill="1" applyBorder="1" applyAlignment="1" applyProtection="1">
      <alignment horizontal="left" vertical="center" wrapText="1"/>
      <protection locked="0"/>
    </xf>
    <xf numFmtId="3" fontId="19" fillId="0" borderId="42" xfId="95" applyNumberFormat="1" applyFont="1" applyFill="1" applyBorder="1" applyAlignment="1" applyProtection="1">
      <alignment horizontal="center" vertical="center" wrapText="1"/>
      <protection/>
    </xf>
    <xf numFmtId="3" fontId="19" fillId="0" borderId="43" xfId="95" applyNumberFormat="1" applyFont="1" applyFill="1" applyBorder="1" applyAlignment="1" applyProtection="1">
      <alignment horizontal="center" vertical="center" wrapText="1"/>
      <protection/>
    </xf>
    <xf numFmtId="164" fontId="19" fillId="0" borderId="43" xfId="0" applyNumberFormat="1" applyFont="1" applyFill="1" applyBorder="1" applyAlignment="1">
      <alignment horizontal="center" vertical="center" wrapText="1"/>
    </xf>
    <xf numFmtId="164" fontId="19" fillId="0" borderId="44" xfId="94" applyNumberFormat="1" applyFont="1" applyFill="1" applyBorder="1" applyAlignment="1" applyProtection="1">
      <alignment horizontal="center" vertical="center" wrapText="1"/>
      <protection hidden="1"/>
    </xf>
    <xf numFmtId="0" fontId="23" fillId="0" borderId="66" xfId="0" applyFont="1" applyFill="1" applyBorder="1" applyAlignment="1" applyProtection="1">
      <alignment horizontal="center" vertical="center" wrapText="1"/>
      <protection/>
    </xf>
    <xf numFmtId="164" fontId="19" fillId="0" borderId="66" xfId="95" applyNumberFormat="1" applyFont="1" applyFill="1" applyBorder="1" applyAlignment="1" applyProtection="1">
      <alignment horizontal="center" vertical="center" wrapText="1"/>
      <protection/>
    </xf>
    <xf numFmtId="164" fontId="19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67" xfId="0" applyNumberFormat="1" applyFont="1" applyFill="1" applyBorder="1" applyAlignment="1" applyProtection="1">
      <alignment horizontal="center" vertical="center" wrapText="1"/>
      <protection/>
    </xf>
    <xf numFmtId="1" fontId="19" fillId="0" borderId="67" xfId="0" applyNumberFormat="1" applyFont="1" applyFill="1" applyBorder="1" applyAlignment="1" applyProtection="1">
      <alignment horizontal="center" vertical="center" wrapText="1"/>
      <protection/>
    </xf>
    <xf numFmtId="1" fontId="19" fillId="0" borderId="42" xfId="0" applyNumberFormat="1" applyFont="1" applyFill="1" applyBorder="1" applyAlignment="1" applyProtection="1">
      <alignment horizontal="center" vertical="center" wrapText="1"/>
      <protection/>
    </xf>
    <xf numFmtId="1" fontId="19" fillId="0" borderId="43" xfId="0" applyNumberFormat="1" applyFont="1" applyFill="1" applyBorder="1" applyAlignment="1" applyProtection="1">
      <alignment horizontal="center" vertical="center" wrapText="1"/>
      <protection/>
    </xf>
    <xf numFmtId="164" fontId="19" fillId="0" borderId="44" xfId="0" applyNumberFormat="1" applyFont="1" applyFill="1" applyBorder="1" applyAlignment="1" applyProtection="1">
      <alignment horizontal="center" vertical="center" wrapText="1"/>
      <protection/>
    </xf>
    <xf numFmtId="1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Font="1" applyFill="1" applyBorder="1" applyAlignment="1" applyProtection="1">
      <alignment horizontal="center" vertical="center" wrapText="1"/>
      <protection/>
    </xf>
    <xf numFmtId="165" fontId="19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68" xfId="97" applyFont="1" applyFill="1" applyBorder="1" applyAlignment="1" applyProtection="1">
      <alignment horizontal="left" vertical="center" wrapText="1"/>
      <protection locked="0"/>
    </xf>
    <xf numFmtId="0" fontId="20" fillId="0" borderId="69" xfId="97" applyFont="1" applyFill="1" applyBorder="1" applyAlignment="1" applyProtection="1">
      <alignment horizontal="center" vertical="center" wrapText="1"/>
      <protection locked="0"/>
    </xf>
    <xf numFmtId="0" fontId="20" fillId="0" borderId="70" xfId="97" applyFont="1" applyFill="1" applyBorder="1" applyAlignment="1" applyProtection="1">
      <alignment horizontal="center" vertical="center" wrapText="1"/>
      <protection locked="0"/>
    </xf>
    <xf numFmtId="0" fontId="20" fillId="0" borderId="28" xfId="97" applyFont="1" applyFill="1" applyBorder="1" applyAlignment="1" applyProtection="1">
      <alignment horizontal="center" vertical="center" wrapText="1"/>
      <protection locked="0"/>
    </xf>
    <xf numFmtId="165" fontId="20" fillId="0" borderId="28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30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29" xfId="97" applyFont="1" applyFill="1" applyBorder="1" applyAlignment="1" applyProtection="1">
      <alignment horizontal="center" vertical="center" wrapText="1"/>
      <protection locked="0"/>
    </xf>
    <xf numFmtId="165" fontId="20" fillId="0" borderId="28" xfId="0" applyNumberFormat="1" applyFont="1" applyFill="1" applyBorder="1" applyAlignment="1">
      <alignment horizontal="center" vertical="center" wrapText="1"/>
    </xf>
    <xf numFmtId="1" fontId="20" fillId="0" borderId="29" xfId="97" applyNumberFormat="1" applyFont="1" applyFill="1" applyBorder="1" applyAlignment="1" applyProtection="1">
      <alignment horizontal="center" vertical="center" wrapText="1"/>
      <protection locked="0"/>
    </xf>
    <xf numFmtId="1" fontId="20" fillId="0" borderId="28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28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28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2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71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0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29" xfId="0" applyNumberFormat="1" applyFont="1" applyFill="1" applyBorder="1" applyAlignment="1">
      <alignment horizontal="center" vertical="center" wrapText="1"/>
    </xf>
    <xf numFmtId="3" fontId="31" fillId="0" borderId="29" xfId="0" applyNumberFormat="1" applyFont="1" applyFill="1" applyBorder="1" applyAlignment="1">
      <alignment horizontal="right" vertical="center" wrapText="1"/>
    </xf>
    <xf numFmtId="3" fontId="31" fillId="0" borderId="28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28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2" xfId="97" applyFont="1" applyFill="1" applyBorder="1" applyAlignment="1" applyProtection="1">
      <alignment horizontal="right" vertical="center" wrapText="1"/>
      <protection locked="0"/>
    </xf>
    <xf numFmtId="0" fontId="31" fillId="0" borderId="29" xfId="0" applyFont="1" applyFill="1" applyBorder="1" applyAlignment="1">
      <alignment horizontal="right" vertical="center" wrapText="1"/>
    </xf>
    <xf numFmtId="0" fontId="31" fillId="0" borderId="28" xfId="97" applyFont="1" applyFill="1" applyBorder="1" applyAlignment="1" applyProtection="1">
      <alignment horizontal="right" vertical="center" wrapText="1"/>
      <protection locked="0"/>
    </xf>
    <xf numFmtId="0" fontId="31" fillId="0" borderId="30" xfId="97" applyFont="1" applyFill="1" applyBorder="1" applyAlignment="1" applyProtection="1">
      <alignment horizontal="right" vertical="center" wrapText="1"/>
      <protection locked="0"/>
    </xf>
    <xf numFmtId="0" fontId="31" fillId="0" borderId="29" xfId="97" applyFont="1" applyFill="1" applyBorder="1" applyAlignment="1" applyProtection="1">
      <alignment horizontal="right" vertical="center" wrapText="1"/>
      <protection locked="0"/>
    </xf>
    <xf numFmtId="3" fontId="31" fillId="0" borderId="29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30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72" xfId="97" applyFont="1" applyFill="1" applyBorder="1" applyAlignment="1" applyProtection="1">
      <alignment horizontal="right" vertical="center" wrapText="1"/>
      <protection locked="0"/>
    </xf>
    <xf numFmtId="0" fontId="31" fillId="0" borderId="51" xfId="97" applyFont="1" applyFill="1" applyBorder="1" applyAlignment="1" applyProtection="1">
      <alignment horizontal="right" vertical="center" wrapText="1"/>
      <protection locked="0"/>
    </xf>
    <xf numFmtId="0" fontId="31" fillId="0" borderId="73" xfId="97" applyFont="1" applyFill="1" applyBorder="1" applyAlignment="1" applyProtection="1">
      <alignment horizontal="right" vertical="center" wrapText="1"/>
      <protection locked="0"/>
    </xf>
    <xf numFmtId="0" fontId="31" fillId="0" borderId="74" xfId="97" applyFont="1" applyFill="1" applyBorder="1" applyAlignment="1" applyProtection="1">
      <alignment horizontal="right" vertical="center" wrapText="1"/>
      <protection locked="0"/>
    </xf>
    <xf numFmtId="1" fontId="31" fillId="0" borderId="51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28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32" xfId="97" applyNumberFormat="1" applyFont="1" applyFill="1" applyBorder="1" applyAlignment="1" applyProtection="1">
      <alignment horizontal="right" vertical="center" wrapText="1"/>
      <protection locked="0"/>
    </xf>
    <xf numFmtId="0" fontId="32" fillId="0" borderId="51" xfId="0" applyFont="1" applyFill="1" applyBorder="1" applyAlignment="1">
      <alignment horizontal="right"/>
    </xf>
    <xf numFmtId="0" fontId="20" fillId="0" borderId="73" xfId="0" applyFont="1" applyFill="1" applyBorder="1" applyAlignment="1">
      <alignment horizontal="center"/>
    </xf>
    <xf numFmtId="0" fontId="20" fillId="0" borderId="75" xfId="0" applyFont="1" applyFill="1" applyBorder="1" applyAlignment="1">
      <alignment horizontal="center"/>
    </xf>
    <xf numFmtId="1" fontId="22" fillId="0" borderId="27" xfId="97" applyNumberFormat="1" applyFont="1" applyFill="1" applyBorder="1" applyAlignment="1" applyProtection="1">
      <alignment horizontal="center" vertical="center" wrapText="1"/>
      <protection/>
    </xf>
    <xf numFmtId="1" fontId="22" fillId="0" borderId="24" xfId="97" applyNumberFormat="1" applyFont="1" applyFill="1" applyBorder="1" applyAlignment="1" applyProtection="1">
      <alignment horizontal="center" vertical="center" wrapText="1"/>
      <protection/>
    </xf>
    <xf numFmtId="164" fontId="22" fillId="0" borderId="26" xfId="97" applyNumberFormat="1" applyFont="1" applyFill="1" applyBorder="1" applyAlignment="1" applyProtection="1">
      <alignment horizontal="center" vertical="center" wrapText="1"/>
      <protection/>
    </xf>
    <xf numFmtId="1" fontId="22" fillId="0" borderId="18" xfId="97" applyNumberFormat="1" applyFont="1" applyFill="1" applyBorder="1" applyAlignment="1" applyProtection="1">
      <alignment horizontal="right" vertical="center" wrapText="1"/>
      <protection/>
    </xf>
    <xf numFmtId="0" fontId="19" fillId="0" borderId="10" xfId="97" applyFont="1" applyFill="1" applyBorder="1" applyAlignment="1" applyProtection="1">
      <alignment horizontal="center" vertical="center" wrapText="1"/>
      <protection/>
    </xf>
    <xf numFmtId="1" fontId="19" fillId="0" borderId="34" xfId="97" applyNumberFormat="1" applyFont="1" applyFill="1" applyBorder="1" applyAlignment="1" applyProtection="1">
      <alignment horizontal="center" vertical="center" wrapText="1"/>
      <protection/>
    </xf>
    <xf numFmtId="164" fontId="19" fillId="0" borderId="43" xfId="94" applyNumberFormat="1" applyFont="1" applyFill="1" applyBorder="1" applyAlignment="1" applyProtection="1">
      <alignment horizontal="center" vertical="center" wrapText="1"/>
      <protection hidden="1"/>
    </xf>
    <xf numFmtId="1" fontId="19" fillId="0" borderId="43" xfId="97" applyNumberFormat="1" applyFont="1" applyFill="1" applyBorder="1" applyAlignment="1" applyProtection="1">
      <alignment horizontal="center" vertical="center" wrapText="1"/>
      <protection/>
    </xf>
    <xf numFmtId="165" fontId="19" fillId="0" borderId="35" xfId="97" applyNumberFormat="1" applyFont="1" applyFill="1" applyBorder="1" applyAlignment="1" applyProtection="1">
      <alignment horizontal="center" vertical="center" wrapText="1"/>
      <protection hidden="1"/>
    </xf>
    <xf numFmtId="164" fontId="19" fillId="0" borderId="24" xfId="97" applyNumberFormat="1" applyFont="1" applyFill="1" applyBorder="1" applyAlignment="1" applyProtection="1">
      <alignment horizontal="center" vertical="center" wrapText="1"/>
      <protection hidden="1"/>
    </xf>
    <xf numFmtId="0" fontId="19" fillId="0" borderId="76" xfId="97" applyFont="1" applyFill="1" applyBorder="1" applyAlignment="1" applyProtection="1">
      <alignment horizontal="center" vertical="center" wrapText="1"/>
      <protection hidden="1"/>
    </xf>
    <xf numFmtId="1" fontId="22" fillId="0" borderId="19" xfId="97" applyNumberFormat="1" applyFont="1" applyFill="1" applyBorder="1" applyAlignment="1" applyProtection="1">
      <alignment horizontal="center" vertical="center" wrapText="1"/>
      <protection/>
    </xf>
    <xf numFmtId="1" fontId="22" fillId="0" borderId="77" xfId="97" applyNumberFormat="1" applyFont="1" applyFill="1" applyBorder="1" applyAlignment="1" applyProtection="1">
      <alignment horizontal="center" vertical="center" wrapText="1"/>
      <protection/>
    </xf>
    <xf numFmtId="1" fontId="22" fillId="0" borderId="18" xfId="97" applyNumberFormat="1" applyFont="1" applyFill="1" applyBorder="1" applyAlignment="1" applyProtection="1">
      <alignment horizontal="center" vertical="center" wrapText="1"/>
      <protection/>
    </xf>
    <xf numFmtId="1" fontId="22" fillId="0" borderId="20" xfId="97" applyNumberFormat="1" applyFont="1" applyFill="1" applyBorder="1" applyAlignment="1" applyProtection="1">
      <alignment horizontal="center" vertical="center" wrapText="1"/>
      <protection/>
    </xf>
    <xf numFmtId="3" fontId="22" fillId="0" borderId="29" xfId="97" applyNumberFormat="1" applyFont="1" applyFill="1" applyBorder="1" applyAlignment="1" applyProtection="1">
      <alignment horizontal="center" vertical="center" wrapText="1"/>
      <protection/>
    </xf>
    <xf numFmtId="3" fontId="22" fillId="0" borderId="28" xfId="97" applyNumberFormat="1" applyFont="1" applyFill="1" applyBorder="1" applyAlignment="1" applyProtection="1">
      <alignment horizontal="center" vertical="center" wrapText="1"/>
      <protection/>
    </xf>
    <xf numFmtId="165" fontId="22" fillId="0" borderId="28" xfId="97" applyNumberFormat="1" applyFont="1" applyFill="1" applyBorder="1" applyAlignment="1" applyProtection="1">
      <alignment horizontal="center" vertical="center" wrapText="1"/>
      <protection/>
    </xf>
    <xf numFmtId="165" fontId="22" fillId="0" borderId="30" xfId="97" applyNumberFormat="1" applyFont="1" applyFill="1" applyBorder="1" applyAlignment="1" applyProtection="1">
      <alignment horizontal="center" vertical="center" wrapText="1"/>
      <protection/>
    </xf>
    <xf numFmtId="3" fontId="20" fillId="0" borderId="56" xfId="0" applyNumberFormat="1" applyFont="1" applyFill="1" applyBorder="1" applyAlignment="1">
      <alignment horizontal="center"/>
    </xf>
    <xf numFmtId="0" fontId="19" fillId="0" borderId="78" xfId="91" applyFont="1" applyFill="1" applyBorder="1" applyAlignment="1" applyProtection="1">
      <alignment horizontal="center" vertical="center" textRotation="90" wrapText="1"/>
      <protection locked="0"/>
    </xf>
    <xf numFmtId="165" fontId="31" fillId="0" borderId="57" xfId="0" applyNumberFormat="1" applyFont="1" applyFill="1" applyBorder="1" applyAlignment="1" applyProtection="1">
      <alignment horizontal="center" vertical="center" wrapText="1"/>
      <protection locked="0"/>
    </xf>
    <xf numFmtId="165" fontId="31" fillId="0" borderId="57" xfId="94" applyNumberFormat="1" applyFont="1" applyFill="1" applyBorder="1" applyAlignment="1" applyProtection="1">
      <alignment horizontal="center" vertical="center" wrapText="1"/>
      <protection hidden="1"/>
    </xf>
    <xf numFmtId="165" fontId="31" fillId="0" borderId="64" xfId="94" applyNumberFormat="1" applyFont="1" applyFill="1" applyBorder="1" applyAlignment="1" applyProtection="1">
      <alignment horizontal="center" vertical="center" wrapText="1"/>
      <protection hidden="1"/>
    </xf>
    <xf numFmtId="165" fontId="19" fillId="0" borderId="78" xfId="0" applyNumberFormat="1" applyFont="1" applyFill="1" applyBorder="1" applyAlignment="1" applyProtection="1">
      <alignment horizontal="center" vertical="center" wrapText="1"/>
      <protection/>
    </xf>
    <xf numFmtId="3" fontId="31" fillId="0" borderId="79" xfId="0" applyNumberFormat="1" applyFont="1" applyFill="1" applyBorder="1" applyAlignment="1">
      <alignment horizontal="center"/>
    </xf>
    <xf numFmtId="0" fontId="19" fillId="0" borderId="80" xfId="91" applyFont="1" applyFill="1" applyBorder="1" applyAlignment="1" applyProtection="1">
      <alignment horizontal="center" vertical="center" textRotation="90" wrapText="1"/>
      <protection locked="0"/>
    </xf>
    <xf numFmtId="0" fontId="31" fillId="0" borderId="70" xfId="0" applyFont="1" applyFill="1" applyBorder="1" applyAlignment="1" applyProtection="1">
      <alignment horizontal="center" vertical="center" wrapText="1"/>
      <protection locked="0"/>
    </xf>
    <xf numFmtId="0" fontId="31" fillId="0" borderId="81" xfId="0" applyFont="1" applyFill="1" applyBorder="1" applyAlignment="1" applyProtection="1">
      <alignment horizontal="center" vertical="center" wrapText="1"/>
      <protection locked="0"/>
    </xf>
    <xf numFmtId="0" fontId="31" fillId="0" borderId="82" xfId="0" applyFont="1" applyFill="1" applyBorder="1" applyAlignment="1" applyProtection="1">
      <alignment horizontal="center" vertical="center" wrapText="1"/>
      <protection locked="0"/>
    </xf>
    <xf numFmtId="0" fontId="23" fillId="0" borderId="83" xfId="0" applyFont="1" applyFill="1" applyBorder="1" applyAlignment="1" applyProtection="1">
      <alignment horizontal="center" vertical="center" wrapText="1"/>
      <protection/>
    </xf>
    <xf numFmtId="164" fontId="31" fillId="0" borderId="60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44" xfId="97" applyNumberFormat="1" applyFont="1" applyFill="1" applyBorder="1" applyAlignment="1" applyProtection="1">
      <alignment horizontal="center" vertical="center" wrapText="1"/>
      <protection hidden="1"/>
    </xf>
    <xf numFmtId="1" fontId="22" fillId="0" borderId="84" xfId="97" applyNumberFormat="1" applyFont="1" applyFill="1" applyBorder="1" applyAlignment="1" applyProtection="1">
      <alignment horizontal="center" vertical="center" wrapText="1"/>
      <protection/>
    </xf>
    <xf numFmtId="1" fontId="22" fillId="0" borderId="34" xfId="97" applyNumberFormat="1" applyFont="1" applyFill="1" applyBorder="1" applyAlignment="1" applyProtection="1">
      <alignment horizontal="center" vertical="center" wrapText="1"/>
      <protection/>
    </xf>
    <xf numFmtId="1" fontId="22" fillId="0" borderId="36" xfId="97" applyNumberFormat="1" applyFont="1" applyFill="1" applyBorder="1" applyAlignment="1" applyProtection="1">
      <alignment horizontal="center" vertical="center" wrapText="1"/>
      <protection/>
    </xf>
    <xf numFmtId="0" fontId="20" fillId="0" borderId="67" xfId="0" applyFont="1" applyFill="1" applyBorder="1" applyAlignment="1">
      <alignment horizontal="left" vertical="center" wrapText="1"/>
    </xf>
    <xf numFmtId="1" fontId="22" fillId="0" borderId="42" xfId="0" applyNumberFormat="1" applyFont="1" applyFill="1" applyBorder="1" applyAlignment="1">
      <alignment horizontal="center" vertical="center" wrapText="1"/>
    </xf>
    <xf numFmtId="1" fontId="22" fillId="0" borderId="43" xfId="0" applyNumberFormat="1" applyFont="1" applyFill="1" applyBorder="1" applyAlignment="1">
      <alignment horizontal="center" vertical="center" wrapText="1"/>
    </xf>
    <xf numFmtId="164" fontId="22" fillId="0" borderId="43" xfId="0" applyNumberFormat="1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78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85" xfId="0" applyFont="1" applyFill="1" applyBorder="1" applyAlignment="1">
      <alignment horizontal="center" vertical="center" wrapText="1"/>
    </xf>
    <xf numFmtId="164" fontId="22" fillId="0" borderId="78" xfId="0" applyNumberFormat="1" applyFont="1" applyFill="1" applyBorder="1" applyAlignment="1">
      <alignment horizontal="center" vertical="center" wrapText="1"/>
    </xf>
    <xf numFmtId="164" fontId="22" fillId="0" borderId="44" xfId="0" applyNumberFormat="1" applyFont="1" applyFill="1" applyBorder="1" applyAlignment="1">
      <alignment horizontal="center" vertical="center" wrapText="1"/>
    </xf>
    <xf numFmtId="0" fontId="31" fillId="0" borderId="73" xfId="0" applyFont="1" applyFill="1" applyBorder="1" applyAlignment="1" applyProtection="1">
      <alignment horizontal="center" vertical="center" wrapText="1"/>
      <protection locked="0"/>
    </xf>
    <xf numFmtId="0" fontId="31" fillId="0" borderId="59" xfId="0" applyFont="1" applyFill="1" applyBorder="1" applyAlignment="1" applyProtection="1">
      <alignment horizontal="center" vertical="center" wrapText="1"/>
      <protection/>
    </xf>
    <xf numFmtId="0" fontId="31" fillId="0" borderId="81" xfId="0" applyFont="1" applyFill="1" applyBorder="1" applyAlignment="1" applyProtection="1">
      <alignment horizontal="center" vertical="center" wrapText="1"/>
      <protection/>
    </xf>
    <xf numFmtId="0" fontId="31" fillId="0" borderId="82" xfId="0" applyFont="1" applyFill="1" applyBorder="1" applyAlignment="1" applyProtection="1">
      <alignment horizontal="center" vertical="center" wrapText="1"/>
      <protection/>
    </xf>
    <xf numFmtId="0" fontId="31" fillId="0" borderId="75" xfId="0" applyFont="1" applyFill="1" applyBorder="1" applyAlignment="1" applyProtection="1">
      <alignment horizontal="center" vertical="center" wrapText="1"/>
      <protection locked="0"/>
    </xf>
    <xf numFmtId="3" fontId="20" fillId="0" borderId="59" xfId="0" applyNumberFormat="1" applyFont="1" applyFill="1" applyBorder="1" applyAlignment="1">
      <alignment horizontal="center"/>
    </xf>
    <xf numFmtId="164" fontId="31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42" xfId="0" applyFont="1" applyFill="1" applyBorder="1" applyAlignment="1" applyProtection="1">
      <alignment horizontal="center" vertical="center" wrapText="1"/>
      <protection/>
    </xf>
    <xf numFmtId="164" fontId="19" fillId="0" borderId="43" xfId="97" applyNumberFormat="1" applyFont="1" applyFill="1" applyBorder="1" applyAlignment="1" applyProtection="1">
      <alignment horizontal="center" vertical="center" wrapText="1"/>
      <protection hidden="1"/>
    </xf>
    <xf numFmtId="164" fontId="23" fillId="0" borderId="43" xfId="0" applyNumberFormat="1" applyFont="1" applyFill="1" applyBorder="1" applyAlignment="1" applyProtection="1">
      <alignment horizontal="center" vertical="center" wrapText="1"/>
      <protection/>
    </xf>
    <xf numFmtId="3" fontId="20" fillId="0" borderId="70" xfId="97" applyNumberFormat="1" applyFont="1" applyFill="1" applyBorder="1" applyAlignment="1" applyProtection="1">
      <alignment horizontal="center" vertical="center" wrapText="1"/>
      <protection locked="0"/>
    </xf>
    <xf numFmtId="0" fontId="22" fillId="0" borderId="27" xfId="97" applyNumberFormat="1" applyFont="1" applyFill="1" applyBorder="1" applyAlignment="1" applyProtection="1">
      <alignment horizontal="center" vertical="center" wrapText="1"/>
      <protection/>
    </xf>
    <xf numFmtId="0" fontId="19" fillId="0" borderId="86" xfId="91" applyFont="1" applyFill="1" applyBorder="1" applyAlignment="1" applyProtection="1">
      <alignment horizontal="center" vertical="center" textRotation="90" wrapText="1"/>
      <protection locked="0"/>
    </xf>
    <xf numFmtId="165" fontId="20" fillId="0" borderId="87" xfId="97" applyNumberFormat="1" applyFont="1" applyFill="1" applyBorder="1" applyAlignment="1" applyProtection="1">
      <alignment horizontal="center" vertical="center" wrapText="1"/>
      <protection locked="0"/>
    </xf>
    <xf numFmtId="165" fontId="19" fillId="0" borderId="88" xfId="97" applyNumberFormat="1" applyFont="1" applyFill="1" applyBorder="1" applyAlignment="1" applyProtection="1">
      <alignment horizontal="center" vertical="center" wrapText="1"/>
      <protection/>
    </xf>
    <xf numFmtId="165" fontId="22" fillId="0" borderId="88" xfId="0" applyNumberFormat="1" applyFont="1" applyFill="1" applyBorder="1" applyAlignment="1" applyProtection="1">
      <alignment horizontal="center" vertical="center" wrapText="1"/>
      <protection/>
    </xf>
    <xf numFmtId="0" fontId="20" fillId="0" borderId="89" xfId="97" applyFont="1" applyFill="1" applyBorder="1" applyAlignment="1" applyProtection="1">
      <alignment horizontal="left" vertical="center" wrapText="1"/>
      <protection locked="0"/>
    </xf>
    <xf numFmtId="0" fontId="20" fillId="0" borderId="90" xfId="97" applyFont="1" applyFill="1" applyBorder="1" applyAlignment="1" applyProtection="1">
      <alignment horizontal="center" vertical="center" wrapText="1"/>
      <protection locked="0"/>
    </xf>
    <xf numFmtId="3" fontId="31" fillId="0" borderId="81" xfId="0" applyNumberFormat="1" applyFont="1" applyFill="1" applyBorder="1" applyAlignment="1" applyProtection="1">
      <alignment horizontal="center" vertical="center" wrapText="1"/>
      <protection/>
    </xf>
    <xf numFmtId="3" fontId="31" fillId="0" borderId="55" xfId="0" applyNumberFormat="1" applyFont="1" applyFill="1" applyBorder="1" applyAlignment="1" applyProtection="1">
      <alignment horizontal="center" vertical="center" wrapText="1"/>
      <protection/>
    </xf>
    <xf numFmtId="165" fontId="31" fillId="0" borderId="55" xfId="0" applyNumberFormat="1" applyFont="1" applyFill="1" applyBorder="1" applyAlignment="1" applyProtection="1">
      <alignment horizontal="center" vertical="center" wrapText="1"/>
      <protection/>
    </xf>
    <xf numFmtId="3" fontId="31" fillId="0" borderId="59" xfId="97" applyNumberFormat="1" applyFont="1" applyFill="1" applyBorder="1" applyAlignment="1" applyProtection="1">
      <alignment horizontal="center" vertical="center" wrapText="1"/>
      <protection hidden="1"/>
    </xf>
    <xf numFmtId="3" fontId="31" fillId="0" borderId="55" xfId="97" applyNumberFormat="1" applyFont="1" applyFill="1" applyBorder="1" applyAlignment="1" applyProtection="1">
      <alignment horizontal="center" vertical="center" wrapText="1"/>
      <protection hidden="1" locked="0"/>
    </xf>
    <xf numFmtId="165" fontId="31" fillId="0" borderId="55" xfId="0" applyNumberFormat="1" applyFont="1" applyFill="1" applyBorder="1" applyAlignment="1">
      <alignment horizontal="center" vertical="center" wrapText="1"/>
    </xf>
    <xf numFmtId="0" fontId="31" fillId="0" borderId="56" xfId="97" applyFont="1" applyFill="1" applyBorder="1" applyAlignment="1" applyProtection="1">
      <alignment horizontal="center" vertical="center" wrapText="1"/>
      <protection hidden="1" locked="0"/>
    </xf>
    <xf numFmtId="165" fontId="31" fillId="0" borderId="57" xfId="97" applyNumberFormat="1" applyFont="1" applyFill="1" applyBorder="1" applyAlignment="1" applyProtection="1">
      <alignment horizontal="center" vertical="center" wrapText="1"/>
      <protection hidden="1"/>
    </xf>
    <xf numFmtId="1" fontId="31" fillId="0" borderId="91" xfId="0" applyNumberFormat="1" applyFont="1" applyFill="1" applyBorder="1" applyAlignment="1">
      <alignment horizontal="center" vertical="center" wrapText="1"/>
    </xf>
    <xf numFmtId="1" fontId="31" fillId="0" borderId="56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92" xfId="94" applyNumberFormat="1" applyFont="1" applyFill="1" applyBorder="1" applyAlignment="1" applyProtection="1">
      <alignment horizontal="center" vertical="center" wrapText="1"/>
      <protection hidden="1"/>
    </xf>
    <xf numFmtId="0" fontId="20" fillId="0" borderId="93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55" xfId="94" applyNumberFormat="1" applyFont="1" applyFill="1" applyBorder="1" applyAlignment="1" applyProtection="1">
      <alignment horizontal="center" vertical="center" wrapText="1"/>
      <protection hidden="1"/>
    </xf>
    <xf numFmtId="165" fontId="31" fillId="0" borderId="55" xfId="94" applyNumberFormat="1" applyFont="1" applyFill="1" applyBorder="1" applyAlignment="1" applyProtection="1">
      <alignment horizontal="center" vertical="center" wrapText="1"/>
      <protection hidden="1"/>
    </xf>
    <xf numFmtId="165" fontId="31" fillId="0" borderId="60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93" xfId="0" applyNumberFormat="1" applyFont="1" applyFill="1" applyBorder="1" applyAlignment="1">
      <alignment horizontal="center"/>
    </xf>
    <xf numFmtId="0" fontId="31" fillId="0" borderId="56" xfId="0" applyFont="1" applyFill="1" applyBorder="1" applyAlignment="1">
      <alignment horizontal="center" vertical="center" wrapText="1"/>
    </xf>
    <xf numFmtId="3" fontId="31" fillId="0" borderId="59" xfId="0" applyNumberFormat="1" applyFont="1" applyFill="1" applyBorder="1" applyAlignment="1">
      <alignment horizontal="center" vertical="center" wrapText="1"/>
    </xf>
    <xf numFmtId="3" fontId="31" fillId="0" borderId="55" xfId="97" applyNumberFormat="1" applyFont="1" applyFill="1" applyBorder="1" applyAlignment="1" applyProtection="1">
      <alignment horizontal="center" vertical="center" wrapText="1"/>
      <protection hidden="1"/>
    </xf>
    <xf numFmtId="165" fontId="31" fillId="0" borderId="63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64" xfId="97" applyNumberFormat="1" applyFont="1" applyFill="1" applyBorder="1" applyAlignment="1" applyProtection="1">
      <alignment horizontal="center" vertical="center" wrapText="1"/>
      <protection locked="0"/>
    </xf>
    <xf numFmtId="0" fontId="31" fillId="0" borderId="56" xfId="97" applyNumberFormat="1" applyFont="1" applyFill="1" applyBorder="1" applyAlignment="1" applyProtection="1">
      <alignment horizontal="center" vertical="center" wrapText="1"/>
      <protection hidden="1" locked="0"/>
    </xf>
    <xf numFmtId="165" fontId="31" fillId="0" borderId="55" xfId="94" applyNumberFormat="1" applyFont="1" applyFill="1" applyBorder="1" applyAlignment="1" applyProtection="1">
      <alignment horizontal="center" vertical="center" wrapText="1"/>
      <protection hidden="1" locked="0"/>
    </xf>
    <xf numFmtId="165" fontId="31" fillId="0" borderId="60" xfId="97" applyNumberFormat="1" applyFont="1" applyFill="1" applyBorder="1" applyAlignment="1" applyProtection="1">
      <alignment horizontal="center" vertical="center" wrapText="1"/>
      <protection/>
    </xf>
    <xf numFmtId="165" fontId="31" fillId="0" borderId="55" xfId="97" applyNumberFormat="1" applyFont="1" applyFill="1" applyBorder="1" applyAlignment="1" applyProtection="1">
      <alignment horizontal="center" vertical="center" wrapText="1"/>
      <protection hidden="1"/>
    </xf>
    <xf numFmtId="165" fontId="31" fillId="0" borderId="60" xfId="97" applyNumberFormat="1" applyFont="1" applyFill="1" applyBorder="1" applyAlignment="1" applyProtection="1">
      <alignment horizontal="center" vertical="center" wrapText="1"/>
      <protection hidden="1"/>
    </xf>
    <xf numFmtId="0" fontId="31" fillId="0" borderId="59" xfId="0" applyFont="1" applyFill="1" applyBorder="1" applyAlignment="1">
      <alignment horizontal="center" vertical="center" wrapText="1"/>
    </xf>
    <xf numFmtId="0" fontId="31" fillId="0" borderId="55" xfId="97" applyFont="1" applyFill="1" applyBorder="1" applyAlignment="1" applyProtection="1">
      <alignment horizontal="center" vertical="center" wrapText="1"/>
      <protection hidden="1"/>
    </xf>
    <xf numFmtId="0" fontId="31" fillId="0" borderId="57" xfId="97" applyFont="1" applyFill="1" applyBorder="1" applyAlignment="1" applyProtection="1">
      <alignment horizontal="center" vertical="center" wrapText="1"/>
      <protection hidden="1"/>
    </xf>
    <xf numFmtId="3" fontId="31" fillId="0" borderId="55" xfId="0" applyNumberFormat="1" applyFont="1" applyFill="1" applyBorder="1" applyAlignment="1">
      <alignment horizontal="center" vertical="center" wrapText="1"/>
    </xf>
    <xf numFmtId="0" fontId="31" fillId="0" borderId="94" xfId="0" applyFont="1" applyFill="1" applyBorder="1" applyAlignment="1" applyProtection="1">
      <alignment horizontal="center" vertical="center" wrapText="1"/>
      <protection/>
    </xf>
    <xf numFmtId="1" fontId="31" fillId="0" borderId="55" xfId="97" applyNumberFormat="1" applyFont="1" applyFill="1" applyBorder="1" applyAlignment="1" applyProtection="1">
      <alignment horizontal="center" vertical="center" wrapText="1"/>
      <protection hidden="1"/>
    </xf>
    <xf numFmtId="1" fontId="31" fillId="0" borderId="59" xfId="97" applyNumberFormat="1" applyFont="1" applyFill="1" applyBorder="1" applyAlignment="1" applyProtection="1">
      <alignment horizontal="center" vertical="center" wrapText="1"/>
      <protection hidden="1"/>
    </xf>
    <xf numFmtId="1" fontId="31" fillId="0" borderId="60" xfId="97" applyNumberFormat="1" applyFont="1" applyFill="1" applyBorder="1" applyAlignment="1" applyProtection="1">
      <alignment horizontal="center" vertical="center" wrapText="1"/>
      <protection hidden="1"/>
    </xf>
    <xf numFmtId="1" fontId="31" fillId="0" borderId="91" xfId="97" applyNumberFormat="1" applyFont="1" applyFill="1" applyBorder="1" applyAlignment="1" applyProtection="1">
      <alignment horizontal="center" vertical="center" wrapText="1"/>
      <protection hidden="1"/>
    </xf>
    <xf numFmtId="0" fontId="20" fillId="0" borderId="55" xfId="0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164" fontId="31" fillId="0" borderId="57" xfId="97" applyNumberFormat="1" applyFont="1" applyFill="1" applyBorder="1" applyAlignment="1" applyProtection="1">
      <alignment horizontal="center" vertical="center" wrapText="1"/>
      <protection hidden="1"/>
    </xf>
    <xf numFmtId="164" fontId="31" fillId="0" borderId="56" xfId="94" applyNumberFormat="1" applyFont="1" applyFill="1" applyBorder="1" applyAlignment="1" applyProtection="1">
      <alignment horizontal="center" vertical="center" wrapText="1"/>
      <protection hidden="1" locked="0"/>
    </xf>
    <xf numFmtId="0" fontId="31" fillId="0" borderId="56" xfId="94" applyNumberFormat="1" applyFont="1" applyFill="1" applyBorder="1" applyAlignment="1" applyProtection="1">
      <alignment horizontal="center" vertical="center" wrapText="1"/>
      <protection hidden="1" locked="0"/>
    </xf>
    <xf numFmtId="1" fontId="31" fillId="0" borderId="55" xfId="94" applyNumberFormat="1" applyFont="1" applyFill="1" applyBorder="1" applyAlignment="1" applyProtection="1">
      <alignment horizontal="center" vertical="center" wrapText="1"/>
      <protection hidden="1"/>
    </xf>
    <xf numFmtId="1" fontId="31" fillId="0" borderId="59" xfId="94" applyNumberFormat="1" applyFont="1" applyFill="1" applyBorder="1" applyAlignment="1" applyProtection="1">
      <alignment horizontal="center" vertical="center" wrapText="1"/>
      <protection hidden="1"/>
    </xf>
    <xf numFmtId="1" fontId="31" fillId="0" borderId="60" xfId="94" applyNumberFormat="1" applyFont="1" applyFill="1" applyBorder="1" applyAlignment="1" applyProtection="1">
      <alignment horizontal="center" vertical="center" wrapText="1"/>
      <protection hidden="1"/>
    </xf>
    <xf numFmtId="1" fontId="31" fillId="0" borderId="91" xfId="94" applyNumberFormat="1" applyFont="1" applyFill="1" applyBorder="1" applyAlignment="1" applyProtection="1">
      <alignment horizontal="center" vertical="center" wrapText="1"/>
      <protection hidden="1"/>
    </xf>
    <xf numFmtId="164" fontId="31" fillId="0" borderId="55" xfId="97" applyNumberFormat="1" applyFont="1" applyFill="1" applyBorder="1" applyAlignment="1" applyProtection="1">
      <alignment horizontal="center" vertical="center" wrapText="1"/>
      <protection hidden="1"/>
    </xf>
    <xf numFmtId="3" fontId="31" fillId="0" borderId="56" xfId="0" applyNumberFormat="1" applyFont="1" applyFill="1" applyBorder="1" applyAlignment="1">
      <alignment horizontal="center" vertical="center" wrapText="1"/>
    </xf>
    <xf numFmtId="3" fontId="20" fillId="0" borderId="81" xfId="0" applyNumberFormat="1" applyFont="1" applyFill="1" applyBorder="1" applyAlignment="1" applyProtection="1">
      <alignment horizontal="center" vertical="center" wrapText="1"/>
      <protection/>
    </xf>
    <xf numFmtId="3" fontId="20" fillId="0" borderId="55" xfId="0" applyNumberFormat="1" applyFont="1" applyFill="1" applyBorder="1" applyAlignment="1" applyProtection="1">
      <alignment horizontal="center" vertical="center" wrapText="1"/>
      <protection/>
    </xf>
    <xf numFmtId="165" fontId="20" fillId="0" borderId="55" xfId="0" applyNumberFormat="1" applyFont="1" applyFill="1" applyBorder="1" applyAlignment="1" applyProtection="1">
      <alignment horizontal="center" vertical="center" wrapText="1"/>
      <protection/>
    </xf>
    <xf numFmtId="165" fontId="20" fillId="0" borderId="57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59" xfId="97" applyNumberFormat="1" applyFont="1" applyFill="1" applyBorder="1" applyAlignment="1" applyProtection="1">
      <alignment horizontal="center" vertical="center" wrapText="1"/>
      <protection hidden="1"/>
    </xf>
    <xf numFmtId="3" fontId="20" fillId="0" borderId="55" xfId="97" applyNumberFormat="1" applyFont="1" applyFill="1" applyBorder="1" applyAlignment="1" applyProtection="1">
      <alignment horizontal="center" vertical="center" wrapText="1"/>
      <protection hidden="1" locked="0"/>
    </xf>
    <xf numFmtId="165" fontId="20" fillId="0" borderId="55" xfId="0" applyNumberFormat="1" applyFont="1" applyFill="1" applyBorder="1" applyAlignment="1">
      <alignment horizontal="center" vertical="center" wrapText="1"/>
    </xf>
    <xf numFmtId="0" fontId="20" fillId="0" borderId="56" xfId="97" applyFont="1" applyFill="1" applyBorder="1" applyAlignment="1" applyProtection="1">
      <alignment horizontal="center" vertical="center" wrapText="1"/>
      <protection hidden="1" locked="0"/>
    </xf>
    <xf numFmtId="165" fontId="20" fillId="0" borderId="57" xfId="97" applyNumberFormat="1" applyFont="1" applyFill="1" applyBorder="1" applyAlignment="1" applyProtection="1">
      <alignment horizontal="center" vertical="center" wrapText="1"/>
      <protection hidden="1"/>
    </xf>
    <xf numFmtId="1" fontId="20" fillId="0" borderId="91" xfId="0" applyNumberFormat="1" applyFont="1" applyFill="1" applyBorder="1" applyAlignment="1">
      <alignment horizontal="center" vertical="center" wrapText="1"/>
    </xf>
    <xf numFmtId="1" fontId="20" fillId="0" borderId="56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92" xfId="94" applyNumberFormat="1" applyFont="1" applyFill="1" applyBorder="1" applyAlignment="1" applyProtection="1">
      <alignment horizontal="center" vertical="center" wrapText="1"/>
      <protection hidden="1"/>
    </xf>
    <xf numFmtId="0" fontId="20" fillId="0" borderId="95" xfId="97" applyFont="1" applyFill="1" applyBorder="1" applyAlignment="1" applyProtection="1">
      <alignment horizontal="center" vertical="center" wrapText="1"/>
      <protection locked="0"/>
    </xf>
    <xf numFmtId="165" fontId="20" fillId="0" borderId="63" xfId="0" applyNumberFormat="1" applyFont="1" applyFill="1" applyBorder="1" applyAlignment="1" applyProtection="1">
      <alignment horizontal="center" vertical="center" wrapText="1"/>
      <protection/>
    </xf>
    <xf numFmtId="165" fontId="20" fillId="0" borderId="64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62" xfId="97" applyNumberFormat="1" applyFont="1" applyFill="1" applyBorder="1" applyAlignment="1" applyProtection="1">
      <alignment horizontal="center" vertical="center" wrapText="1"/>
      <protection hidden="1"/>
    </xf>
    <xf numFmtId="3" fontId="20" fillId="0" borderId="63" xfId="97" applyNumberFormat="1" applyFont="1" applyFill="1" applyBorder="1" applyAlignment="1" applyProtection="1">
      <alignment horizontal="center" vertical="center" wrapText="1"/>
      <protection hidden="1" locked="0"/>
    </xf>
    <xf numFmtId="165" fontId="20" fillId="0" borderId="63" xfId="0" applyNumberFormat="1" applyFont="1" applyFill="1" applyBorder="1" applyAlignment="1">
      <alignment horizontal="center" vertical="center" wrapText="1"/>
    </xf>
    <xf numFmtId="0" fontId="20" fillId="0" borderId="96" xfId="97" applyFont="1" applyFill="1" applyBorder="1" applyAlignment="1" applyProtection="1">
      <alignment horizontal="center" vertical="center" wrapText="1"/>
      <protection hidden="1" locked="0"/>
    </xf>
    <xf numFmtId="165" fontId="20" fillId="0" borderId="64" xfId="97" applyNumberFormat="1" applyFont="1" applyFill="1" applyBorder="1" applyAlignment="1" applyProtection="1">
      <alignment horizontal="center" vertical="center" wrapText="1"/>
      <protection hidden="1"/>
    </xf>
    <xf numFmtId="1" fontId="20" fillId="0" borderId="97" xfId="0" applyNumberFormat="1" applyFont="1" applyFill="1" applyBorder="1" applyAlignment="1">
      <alignment horizontal="center" vertical="center" wrapText="1"/>
    </xf>
    <xf numFmtId="1" fontId="20" fillId="0" borderId="96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98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63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99" xfId="0" applyNumberFormat="1" applyFont="1" applyFill="1" applyBorder="1" applyAlignment="1">
      <alignment horizontal="center"/>
    </xf>
    <xf numFmtId="0" fontId="31" fillId="0" borderId="96" xfId="0" applyFont="1" applyFill="1" applyBorder="1" applyAlignment="1">
      <alignment horizontal="center" vertical="center" wrapText="1"/>
    </xf>
    <xf numFmtId="165" fontId="31" fillId="0" borderId="63" xfId="0" applyNumberFormat="1" applyFont="1" applyFill="1" applyBorder="1" applyAlignment="1">
      <alignment horizontal="center" vertical="center" wrapText="1"/>
    </xf>
    <xf numFmtId="0" fontId="31" fillId="0" borderId="96" xfId="97" applyFont="1" applyFill="1" applyBorder="1" applyAlignment="1" applyProtection="1">
      <alignment horizontal="center" vertical="center" wrapText="1"/>
      <protection hidden="1" locked="0"/>
    </xf>
    <xf numFmtId="3" fontId="31" fillId="0" borderId="62" xfId="0" applyNumberFormat="1" applyFont="1" applyFill="1" applyBorder="1" applyAlignment="1">
      <alignment horizontal="center" vertical="center" wrapText="1"/>
    </xf>
    <xf numFmtId="3" fontId="31" fillId="0" borderId="63" xfId="97" applyNumberFormat="1" applyFont="1" applyFill="1" applyBorder="1" applyAlignment="1" applyProtection="1">
      <alignment horizontal="center" vertical="center" wrapText="1"/>
      <protection hidden="1"/>
    </xf>
    <xf numFmtId="0" fontId="31" fillId="0" borderId="96" xfId="97" applyNumberFormat="1" applyFont="1" applyFill="1" applyBorder="1" applyAlignment="1" applyProtection="1">
      <alignment horizontal="center" vertical="center" wrapText="1"/>
      <protection hidden="1" locked="0"/>
    </xf>
    <xf numFmtId="3" fontId="31" fillId="0" borderId="63" xfId="97" applyNumberFormat="1" applyFont="1" applyFill="1" applyBorder="1" applyAlignment="1" applyProtection="1">
      <alignment horizontal="center" vertical="center" wrapText="1"/>
      <protection hidden="1" locked="0"/>
    </xf>
    <xf numFmtId="0" fontId="31" fillId="0" borderId="62" xfId="0" applyFont="1" applyFill="1" applyBorder="1" applyAlignment="1">
      <alignment horizontal="center" vertical="center" wrapText="1"/>
    </xf>
    <xf numFmtId="0" fontId="31" fillId="0" borderId="63" xfId="97" applyFont="1" applyFill="1" applyBorder="1" applyAlignment="1" applyProtection="1">
      <alignment horizontal="center" vertical="center" wrapText="1"/>
      <protection hidden="1"/>
    </xf>
    <xf numFmtId="0" fontId="31" fillId="0" borderId="62" xfId="0" applyFont="1" applyFill="1" applyBorder="1" applyAlignment="1" applyProtection="1">
      <alignment horizontal="center" vertical="center" wrapText="1"/>
      <protection/>
    </xf>
    <xf numFmtId="0" fontId="31" fillId="0" borderId="64" xfId="97" applyFont="1" applyFill="1" applyBorder="1" applyAlignment="1" applyProtection="1">
      <alignment horizontal="center" vertical="center" wrapText="1"/>
      <protection hidden="1"/>
    </xf>
    <xf numFmtId="165" fontId="31" fillId="0" borderId="64" xfId="97" applyNumberFormat="1" applyFont="1" applyFill="1" applyBorder="1" applyAlignment="1" applyProtection="1">
      <alignment horizontal="center" vertical="center" wrapText="1"/>
      <protection hidden="1"/>
    </xf>
    <xf numFmtId="0" fontId="31" fillId="0" borderId="100" xfId="0" applyFont="1" applyFill="1" applyBorder="1" applyAlignment="1" applyProtection="1">
      <alignment horizontal="center" vertical="center" wrapText="1"/>
      <protection/>
    </xf>
    <xf numFmtId="1" fontId="31" fillId="0" borderId="63" xfId="97" applyNumberFormat="1" applyFont="1" applyFill="1" applyBorder="1" applyAlignment="1" applyProtection="1">
      <alignment horizontal="center" vertical="center" wrapText="1"/>
      <protection hidden="1"/>
    </xf>
    <xf numFmtId="1" fontId="31" fillId="0" borderId="62" xfId="97" applyNumberFormat="1" applyFont="1" applyFill="1" applyBorder="1" applyAlignment="1" applyProtection="1">
      <alignment horizontal="center" vertical="center" wrapText="1"/>
      <protection hidden="1"/>
    </xf>
    <xf numFmtId="1" fontId="31" fillId="0" borderId="65" xfId="97" applyNumberFormat="1" applyFont="1" applyFill="1" applyBorder="1" applyAlignment="1" applyProtection="1">
      <alignment horizontal="center" vertical="center" wrapText="1"/>
      <protection hidden="1"/>
    </xf>
    <xf numFmtId="0" fontId="20" fillId="0" borderId="63" xfId="0" applyFont="1" applyFill="1" applyBorder="1" applyAlignment="1">
      <alignment horizontal="center"/>
    </xf>
    <xf numFmtId="0" fontId="20" fillId="0" borderId="65" xfId="0" applyFont="1" applyFill="1" applyBorder="1" applyAlignment="1">
      <alignment horizontal="center"/>
    </xf>
    <xf numFmtId="1" fontId="31" fillId="0" borderId="54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34" fillId="0" borderId="0" xfId="0" applyFont="1" applyFill="1" applyAlignment="1" applyProtection="1">
      <alignment/>
      <protection hidden="1"/>
    </xf>
    <xf numFmtId="0" fontId="20" fillId="0" borderId="23" xfId="0" applyFont="1" applyFill="1" applyBorder="1" applyAlignment="1" applyProtection="1">
      <alignment horizontal="center" vertical="center" textRotation="90" wrapText="1"/>
      <protection hidden="1"/>
    </xf>
    <xf numFmtId="0" fontId="20" fillId="0" borderId="24" xfId="0" applyFont="1" applyFill="1" applyBorder="1" applyAlignment="1" applyProtection="1">
      <alignment horizontal="center" vertical="center" textRotation="90" wrapText="1"/>
      <protection hidden="1"/>
    </xf>
    <xf numFmtId="0" fontId="20" fillId="0" borderId="101" xfId="0" applyFont="1" applyFill="1" applyBorder="1" applyAlignment="1" applyProtection="1">
      <alignment horizontal="center" vertical="center" textRotation="90" wrapText="1"/>
      <protection hidden="1"/>
    </xf>
    <xf numFmtId="0" fontId="20" fillId="0" borderId="27" xfId="0" applyFont="1" applyFill="1" applyBorder="1" applyAlignment="1" applyProtection="1">
      <alignment horizontal="center" vertical="center" textRotation="90" wrapText="1"/>
      <protection hidden="1"/>
    </xf>
    <xf numFmtId="0" fontId="20" fillId="0" borderId="76" xfId="0" applyFont="1" applyFill="1" applyBorder="1" applyAlignment="1" applyProtection="1">
      <alignment horizontal="center" vertical="center" textRotation="90" wrapText="1"/>
      <protection hidden="1"/>
    </xf>
    <xf numFmtId="0" fontId="31" fillId="0" borderId="102" xfId="98" applyFont="1" applyFill="1" applyBorder="1" applyAlignment="1" applyProtection="1">
      <alignment vertical="top" wrapText="1"/>
      <protection hidden="1"/>
    </xf>
    <xf numFmtId="3" fontId="31" fillId="0" borderId="103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49" xfId="98" applyNumberFormat="1" applyFont="1" applyFill="1" applyBorder="1" applyAlignment="1" applyProtection="1">
      <alignment horizontal="center" vertical="top" wrapText="1"/>
      <protection hidden="1"/>
    </xf>
    <xf numFmtId="164" fontId="31" fillId="0" borderId="104" xfId="98" applyNumberFormat="1" applyFont="1" applyFill="1" applyBorder="1" applyAlignment="1" applyProtection="1">
      <alignment horizontal="center" vertical="top" wrapText="1"/>
      <protection hidden="1"/>
    </xf>
    <xf numFmtId="3" fontId="20" fillId="0" borderId="103" xfId="0" applyNumberFormat="1" applyFont="1" applyFill="1" applyBorder="1" applyAlignment="1" applyProtection="1">
      <alignment horizontal="center" vertical="center" wrapText="1"/>
      <protection hidden="1"/>
    </xf>
    <xf numFmtId="3" fontId="20" fillId="0" borderId="49" xfId="98" applyNumberFormat="1" applyFont="1" applyFill="1" applyBorder="1" applyAlignment="1" applyProtection="1">
      <alignment horizontal="center"/>
      <protection hidden="1"/>
    </xf>
    <xf numFmtId="165" fontId="20" fillId="0" borderId="104" xfId="98" applyNumberFormat="1" applyFont="1" applyFill="1" applyBorder="1" applyAlignment="1" applyProtection="1">
      <alignment horizontal="center"/>
      <protection hidden="1"/>
    </xf>
    <xf numFmtId="3" fontId="20" fillId="0" borderId="103" xfId="0" applyNumberFormat="1" applyFont="1" applyFill="1" applyBorder="1" applyAlignment="1">
      <alignment horizontal="center" vertical="center" wrapText="1"/>
    </xf>
    <xf numFmtId="1" fontId="20" fillId="0" borderId="49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104" xfId="0" applyNumberFormat="1" applyFont="1" applyFill="1" applyBorder="1" applyAlignment="1" applyProtection="1">
      <alignment horizontal="center"/>
      <protection hidden="1"/>
    </xf>
    <xf numFmtId="3" fontId="20" fillId="0" borderId="105" xfId="0" applyNumberFormat="1" applyFont="1" applyFill="1" applyBorder="1" applyAlignment="1">
      <alignment horizontal="center" vertical="center" wrapText="1"/>
    </xf>
    <xf numFmtId="164" fontId="20" fillId="0" borderId="106" xfId="0" applyNumberFormat="1" applyFont="1" applyFill="1" applyBorder="1" applyAlignment="1" applyProtection="1">
      <alignment horizontal="center"/>
      <protection hidden="1"/>
    </xf>
    <xf numFmtId="0" fontId="0" fillId="0" borderId="105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104" xfId="0" applyFill="1" applyBorder="1" applyAlignment="1">
      <alignment/>
    </xf>
    <xf numFmtId="0" fontId="31" fillId="0" borderId="107" xfId="98" applyFont="1" applyFill="1" applyBorder="1" applyAlignment="1" applyProtection="1">
      <alignment vertical="top" wrapText="1"/>
      <protection hidden="1"/>
    </xf>
    <xf numFmtId="3" fontId="31" fillId="0" borderId="91" xfId="98" applyNumberFormat="1" applyFont="1" applyFill="1" applyBorder="1" applyAlignment="1" applyProtection="1">
      <alignment horizontal="center" vertical="center" wrapText="1"/>
      <protection hidden="1"/>
    </xf>
    <xf numFmtId="3" fontId="31" fillId="0" borderId="56" xfId="98" applyNumberFormat="1" applyFont="1" applyFill="1" applyBorder="1" applyAlignment="1" applyProtection="1">
      <alignment horizontal="center" vertical="center" wrapText="1"/>
      <protection hidden="1"/>
    </xf>
    <xf numFmtId="164" fontId="31" fillId="0" borderId="108" xfId="98" applyNumberFormat="1" applyFont="1" applyFill="1" applyBorder="1" applyAlignment="1" applyProtection="1">
      <alignment horizontal="center" vertical="center" wrapText="1"/>
      <protection hidden="1"/>
    </xf>
    <xf numFmtId="3" fontId="20" fillId="0" borderId="91" xfId="0" applyNumberFormat="1" applyFont="1" applyFill="1" applyBorder="1" applyAlignment="1">
      <alignment horizontal="center" vertical="center" wrapText="1"/>
    </xf>
    <xf numFmtId="3" fontId="20" fillId="0" borderId="56" xfId="98" applyNumberFormat="1" applyFont="1" applyFill="1" applyBorder="1" applyAlignment="1" applyProtection="1">
      <alignment horizontal="center" vertical="center"/>
      <protection hidden="1"/>
    </xf>
    <xf numFmtId="165" fontId="20" fillId="0" borderId="108" xfId="98" applyNumberFormat="1" applyFont="1" applyFill="1" applyBorder="1" applyAlignment="1" applyProtection="1">
      <alignment horizontal="center" vertical="center"/>
      <protection hidden="1"/>
    </xf>
    <xf numFmtId="1" fontId="20" fillId="0" borderId="56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108" xfId="0" applyNumberFormat="1" applyFont="1" applyFill="1" applyBorder="1" applyAlignment="1" applyProtection="1">
      <alignment horizontal="center" vertical="center"/>
      <protection hidden="1"/>
    </xf>
    <xf numFmtId="3" fontId="20" fillId="0" borderId="93" xfId="0" applyNumberFormat="1" applyFont="1" applyFill="1" applyBorder="1" applyAlignment="1">
      <alignment horizontal="center" vertical="center" wrapText="1"/>
    </xf>
    <xf numFmtId="165" fontId="20" fillId="0" borderId="109" xfId="98" applyNumberFormat="1" applyFont="1" applyFill="1" applyBorder="1" applyAlignment="1" applyProtection="1">
      <alignment horizontal="center" vertical="center"/>
      <protection hidden="1"/>
    </xf>
    <xf numFmtId="49" fontId="20" fillId="0" borderId="91" xfId="0" applyNumberFormat="1" applyFont="1" applyFill="1" applyBorder="1" applyAlignment="1">
      <alignment horizontal="center" vertical="center" wrapText="1"/>
    </xf>
    <xf numFmtId="0" fontId="20" fillId="0" borderId="108" xfId="0" applyNumberFormat="1" applyFont="1" applyFill="1" applyBorder="1" applyAlignment="1" applyProtection="1">
      <alignment horizontal="center" vertical="center"/>
      <protection hidden="1"/>
    </xf>
    <xf numFmtId="0" fontId="0" fillId="0" borderId="93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108" xfId="0" applyFill="1" applyBorder="1" applyAlignment="1">
      <alignment/>
    </xf>
    <xf numFmtId="164" fontId="20" fillId="0" borderId="109" xfId="0" applyNumberFormat="1" applyFont="1" applyFill="1" applyBorder="1" applyAlignment="1" applyProtection="1">
      <alignment horizontal="center" vertical="center"/>
      <protection hidden="1"/>
    </xf>
    <xf numFmtId="0" fontId="20" fillId="0" borderId="91" xfId="0" applyNumberFormat="1" applyFont="1" applyFill="1" applyBorder="1" applyAlignment="1">
      <alignment horizontal="center" vertical="center" wrapText="1"/>
    </xf>
    <xf numFmtId="0" fontId="20" fillId="0" borderId="56" xfId="99" applyNumberFormat="1" applyFont="1" applyFill="1" applyBorder="1" applyAlignment="1" applyProtection="1">
      <alignment horizontal="center" vertical="center"/>
      <protection hidden="1" locked="0"/>
    </xf>
    <xf numFmtId="3" fontId="20" fillId="0" borderId="93" xfId="0" applyNumberFormat="1" applyFont="1" applyFill="1" applyBorder="1" applyAlignment="1">
      <alignment horizontal="center" vertical="center"/>
    </xf>
    <xf numFmtId="3" fontId="35" fillId="0" borderId="93" xfId="0" applyNumberFormat="1" applyFont="1" applyFill="1" applyBorder="1" applyAlignment="1">
      <alignment horizontal="center" vertical="center"/>
    </xf>
    <xf numFmtId="0" fontId="19" fillId="0" borderId="107" xfId="0" applyFont="1" applyFill="1" applyBorder="1" applyAlignment="1" applyProtection="1">
      <alignment vertical="center"/>
      <protection hidden="1"/>
    </xf>
    <xf numFmtId="3" fontId="23" fillId="0" borderId="91" xfId="98" applyNumberFormat="1" applyFont="1" applyFill="1" applyBorder="1" applyAlignment="1" applyProtection="1">
      <alignment horizontal="center" vertical="center" wrapText="1"/>
      <protection hidden="1"/>
    </xf>
    <xf numFmtId="3" fontId="23" fillId="0" borderId="56" xfId="98" applyNumberFormat="1" applyFont="1" applyFill="1" applyBorder="1" applyAlignment="1" applyProtection="1">
      <alignment horizontal="center" vertical="center" wrapText="1"/>
      <protection hidden="1"/>
    </xf>
    <xf numFmtId="2" fontId="23" fillId="0" borderId="108" xfId="98" applyNumberFormat="1" applyFont="1" applyFill="1" applyBorder="1" applyAlignment="1" applyProtection="1">
      <alignment horizontal="center" vertical="center" wrapText="1"/>
      <protection hidden="1"/>
    </xf>
    <xf numFmtId="3" fontId="19" fillId="0" borderId="91" xfId="0" applyNumberFormat="1" applyFont="1" applyFill="1" applyBorder="1" applyAlignment="1" applyProtection="1">
      <alignment horizontal="center" vertical="center"/>
      <protection hidden="1"/>
    </xf>
    <xf numFmtId="3" fontId="19" fillId="0" borderId="56" xfId="0" applyNumberFormat="1" applyFont="1" applyFill="1" applyBorder="1" applyAlignment="1" applyProtection="1">
      <alignment horizontal="center" vertical="center"/>
      <protection hidden="1"/>
    </xf>
    <xf numFmtId="4" fontId="19" fillId="0" borderId="108" xfId="98" applyNumberFormat="1" applyFont="1" applyFill="1" applyBorder="1" applyAlignment="1" applyProtection="1">
      <alignment horizontal="center" vertical="center"/>
      <protection hidden="1"/>
    </xf>
    <xf numFmtId="3" fontId="19" fillId="0" borderId="93" xfId="0" applyNumberFormat="1" applyFont="1" applyFill="1" applyBorder="1" applyAlignment="1" applyProtection="1">
      <alignment horizontal="center" vertical="center"/>
      <protection hidden="1"/>
    </xf>
    <xf numFmtId="165" fontId="19" fillId="0" borderId="109" xfId="98" applyNumberFormat="1" applyFont="1" applyFill="1" applyBorder="1" applyAlignment="1" applyProtection="1">
      <alignment horizontal="center" vertical="center"/>
      <protection hidden="1"/>
    </xf>
    <xf numFmtId="1" fontId="19" fillId="0" borderId="91" xfId="0" applyNumberFormat="1" applyFont="1" applyFill="1" applyBorder="1" applyAlignment="1" applyProtection="1">
      <alignment horizontal="center" vertical="center"/>
      <protection hidden="1"/>
    </xf>
    <xf numFmtId="164" fontId="19" fillId="0" borderId="108" xfId="0" applyNumberFormat="1" applyFont="1" applyFill="1" applyBorder="1" applyAlignment="1" applyProtection="1">
      <alignment horizontal="center" vertical="center"/>
      <protection hidden="1"/>
    </xf>
    <xf numFmtId="3" fontId="19" fillId="0" borderId="56" xfId="98" applyNumberFormat="1" applyFont="1" applyFill="1" applyBorder="1" applyAlignment="1" applyProtection="1">
      <alignment horizontal="center" vertical="center"/>
      <protection hidden="1"/>
    </xf>
    <xf numFmtId="0" fontId="20" fillId="0" borderId="110" xfId="91" applyFont="1" applyFill="1" applyBorder="1" applyProtection="1">
      <alignment/>
      <protection locked="0"/>
    </xf>
    <xf numFmtId="3" fontId="22" fillId="0" borderId="111" xfId="91" applyNumberFormat="1" applyFont="1" applyFill="1" applyBorder="1" applyAlignment="1" applyProtection="1">
      <alignment horizontal="center" vertical="center"/>
      <protection/>
    </xf>
    <xf numFmtId="3" fontId="22" fillId="0" borderId="112" xfId="91" applyNumberFormat="1" applyFont="1" applyFill="1" applyBorder="1" applyAlignment="1" applyProtection="1">
      <alignment horizontal="center" vertical="center"/>
      <protection/>
    </xf>
    <xf numFmtId="2" fontId="36" fillId="0" borderId="113" xfId="98" applyNumberFormat="1" applyFont="1" applyFill="1" applyBorder="1" applyAlignment="1" applyProtection="1">
      <alignment horizontal="center" vertical="center" wrapText="1"/>
      <protection hidden="1"/>
    </xf>
    <xf numFmtId="0" fontId="22" fillId="0" borderId="111" xfId="0" applyFont="1" applyFill="1" applyBorder="1" applyAlignment="1" applyProtection="1">
      <alignment horizontal="center" vertical="center"/>
      <protection hidden="1"/>
    </xf>
    <xf numFmtId="0" fontId="22" fillId="0" borderId="112" xfId="0" applyFont="1" applyFill="1" applyBorder="1" applyAlignment="1" applyProtection="1">
      <alignment horizontal="center" vertical="center"/>
      <protection hidden="1"/>
    </xf>
    <xf numFmtId="4" fontId="22" fillId="0" borderId="113" xfId="98" applyNumberFormat="1" applyFont="1" applyFill="1" applyBorder="1" applyAlignment="1" applyProtection="1">
      <alignment horizontal="center" vertical="center"/>
      <protection hidden="1"/>
    </xf>
    <xf numFmtId="164" fontId="22" fillId="0" borderId="113" xfId="0" applyNumberFormat="1" applyFont="1" applyFill="1" applyBorder="1" applyAlignment="1" applyProtection="1">
      <alignment horizontal="center" vertical="center"/>
      <protection hidden="1"/>
    </xf>
    <xf numFmtId="164" fontId="22" fillId="0" borderId="99" xfId="0" applyNumberFormat="1" applyFont="1" applyFill="1" applyBorder="1" applyAlignment="1" applyProtection="1">
      <alignment horizontal="center" vertical="center"/>
      <protection hidden="1"/>
    </xf>
    <xf numFmtId="164" fontId="22" fillId="0" borderId="112" xfId="0" applyNumberFormat="1" applyFont="1" applyFill="1" applyBorder="1" applyAlignment="1" applyProtection="1">
      <alignment horizontal="center" vertical="center"/>
      <protection hidden="1"/>
    </xf>
    <xf numFmtId="164" fontId="22" fillId="0" borderId="114" xfId="0" applyNumberFormat="1" applyFont="1" applyFill="1" applyBorder="1" applyAlignment="1" applyProtection="1">
      <alignment horizontal="center" vertical="center"/>
      <protection hidden="1"/>
    </xf>
    <xf numFmtId="164" fontId="22" fillId="0" borderId="111" xfId="0" applyNumberFormat="1" applyFont="1" applyFill="1" applyBorder="1" applyAlignment="1" applyProtection="1">
      <alignment horizontal="center" vertical="center"/>
      <protection hidden="1"/>
    </xf>
    <xf numFmtId="0" fontId="20" fillId="0" borderId="115" xfId="97" applyFont="1" applyFill="1" applyBorder="1" applyAlignment="1" applyProtection="1">
      <alignment horizontal="left" vertical="center" wrapText="1"/>
      <protection locked="0"/>
    </xf>
    <xf numFmtId="3" fontId="0" fillId="0" borderId="108" xfId="0" applyNumberFormat="1" applyFill="1" applyBorder="1" applyAlignment="1">
      <alignment/>
    </xf>
    <xf numFmtId="0" fontId="19" fillId="0" borderId="116" xfId="0" applyFont="1" applyFill="1" applyBorder="1" applyAlignment="1" applyProtection="1">
      <alignment horizontal="center" vertical="center" wrapText="1"/>
      <protection hidden="1"/>
    </xf>
    <xf numFmtId="3" fontId="31" fillId="0" borderId="107" xfId="98" applyNumberFormat="1" applyFont="1" applyFill="1" applyBorder="1" applyAlignment="1" applyProtection="1">
      <alignment horizontal="center" vertical="top" wrapText="1"/>
      <protection hidden="1"/>
    </xf>
    <xf numFmtId="3" fontId="19" fillId="0" borderId="107" xfId="0" applyNumberFormat="1" applyFont="1" applyFill="1" applyBorder="1" applyAlignment="1" applyProtection="1">
      <alignment horizontal="center" vertical="center"/>
      <protection hidden="1"/>
    </xf>
    <xf numFmtId="0" fontId="20" fillId="0" borderId="117" xfId="0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Fill="1" applyAlignment="1">
      <alignment horizontal="center"/>
    </xf>
    <xf numFmtId="0" fontId="38" fillId="0" borderId="0" xfId="0" applyFont="1" applyFill="1" applyAlignment="1">
      <alignment/>
    </xf>
    <xf numFmtId="0" fontId="39" fillId="0" borderId="23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39" fillId="0" borderId="101" xfId="0" applyFont="1" applyFill="1" applyBorder="1" applyAlignment="1">
      <alignment horizontal="center" vertical="center"/>
    </xf>
    <xf numFmtId="0" fontId="39" fillId="0" borderId="76" xfId="0" applyFont="1" applyFill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118" xfId="0" applyFont="1" applyBorder="1" applyAlignment="1">
      <alignment horizontal="center" vertical="center"/>
    </xf>
    <xf numFmtId="0" fontId="38" fillId="0" borderId="102" xfId="101" applyFont="1" applyFill="1" applyBorder="1" applyAlignment="1" applyProtection="1">
      <alignment vertical="center"/>
      <protection locked="0"/>
    </xf>
    <xf numFmtId="1" fontId="38" fillId="0" borderId="119" xfId="101" applyNumberFormat="1" applyFont="1" applyFill="1" applyBorder="1" applyAlignment="1" applyProtection="1">
      <alignment horizontal="center" vertical="center"/>
      <protection locked="0"/>
    </xf>
    <xf numFmtId="0" fontId="38" fillId="0" borderId="120" xfId="101" applyNumberFormat="1" applyFont="1" applyFill="1" applyBorder="1" applyAlignment="1" applyProtection="1">
      <alignment horizontal="center" vertical="center"/>
      <protection locked="0"/>
    </xf>
    <xf numFmtId="164" fontId="38" fillId="0" borderId="121" xfId="101" applyNumberFormat="1" applyFont="1" applyFill="1" applyBorder="1" applyAlignment="1" applyProtection="1">
      <alignment horizontal="center" vertical="center"/>
      <protection locked="0"/>
    </xf>
    <xf numFmtId="3" fontId="20" fillId="0" borderId="105" xfId="0" applyNumberFormat="1" applyFont="1" applyFill="1" applyBorder="1" applyAlignment="1">
      <alignment horizontal="center"/>
    </xf>
    <xf numFmtId="1" fontId="38" fillId="0" borderId="49" xfId="101" applyNumberFormat="1" applyFont="1" applyFill="1" applyBorder="1" applyAlignment="1" applyProtection="1">
      <alignment horizontal="center" vertical="center"/>
      <protection locked="0"/>
    </xf>
    <xf numFmtId="1" fontId="38" fillId="0" borderId="106" xfId="101" applyNumberFormat="1" applyFont="1" applyFill="1" applyBorder="1" applyAlignment="1" applyProtection="1">
      <alignment horizontal="center" vertical="center"/>
      <protection locked="0"/>
    </xf>
    <xf numFmtId="1" fontId="38" fillId="0" borderId="91" xfId="101" applyNumberFormat="1" applyFont="1" applyFill="1" applyBorder="1" applyAlignment="1" applyProtection="1">
      <alignment horizontal="center" vertical="center"/>
      <protection locked="0"/>
    </xf>
    <xf numFmtId="1" fontId="38" fillId="0" borderId="56" xfId="101" applyNumberFormat="1" applyFont="1" applyFill="1" applyBorder="1" applyAlignment="1" applyProtection="1">
      <alignment horizontal="center" vertical="center"/>
      <protection locked="0"/>
    </xf>
    <xf numFmtId="164" fontId="38" fillId="0" borderId="108" xfId="101" applyNumberFormat="1" applyFont="1" applyFill="1" applyBorder="1" applyAlignment="1" applyProtection="1">
      <alignment horizontal="center" vertical="center"/>
      <protection locked="0"/>
    </xf>
    <xf numFmtId="0" fontId="38" fillId="0" borderId="107" xfId="101" applyFont="1" applyFill="1" applyBorder="1" applyAlignment="1" applyProtection="1">
      <alignment vertical="center"/>
      <protection locked="0"/>
    </xf>
    <xf numFmtId="0" fontId="38" fillId="0" borderId="56" xfId="101" applyNumberFormat="1" applyFont="1" applyFill="1" applyBorder="1" applyAlignment="1" applyProtection="1">
      <alignment horizontal="center" vertical="center"/>
      <protection locked="0"/>
    </xf>
    <xf numFmtId="1" fontId="38" fillId="0" borderId="93" xfId="101" applyNumberFormat="1" applyFont="1" applyFill="1" applyBorder="1" applyAlignment="1" applyProtection="1">
      <alignment horizontal="center" vertical="center"/>
      <protection locked="0"/>
    </xf>
    <xf numFmtId="0" fontId="38" fillId="0" borderId="122" xfId="101" applyFont="1" applyFill="1" applyBorder="1" applyAlignment="1" applyProtection="1">
      <alignment vertical="center"/>
      <protection locked="0"/>
    </xf>
    <xf numFmtId="1" fontId="38" fillId="0" borderId="97" xfId="101" applyNumberFormat="1" applyFont="1" applyFill="1" applyBorder="1" applyAlignment="1" applyProtection="1">
      <alignment horizontal="center" vertical="center"/>
      <protection locked="0"/>
    </xf>
    <xf numFmtId="0" fontId="38" fillId="0" borderId="96" xfId="101" applyNumberFormat="1" applyFont="1" applyFill="1" applyBorder="1" applyAlignment="1" applyProtection="1">
      <alignment horizontal="center" vertical="center"/>
      <protection locked="0"/>
    </xf>
    <xf numFmtId="164" fontId="38" fillId="0" borderId="123" xfId="101" applyNumberFormat="1" applyFont="1" applyFill="1" applyBorder="1" applyAlignment="1" applyProtection="1">
      <alignment horizontal="center" vertical="center"/>
      <protection locked="0"/>
    </xf>
    <xf numFmtId="1" fontId="38" fillId="0" borderId="98" xfId="101" applyNumberFormat="1" applyFont="1" applyFill="1" applyBorder="1" applyAlignment="1" applyProtection="1">
      <alignment horizontal="center" vertical="center"/>
      <protection locked="0"/>
    </xf>
    <xf numFmtId="1" fontId="38" fillId="0" borderId="96" xfId="101" applyNumberFormat="1" applyFont="1" applyFill="1" applyBorder="1" applyAlignment="1" applyProtection="1">
      <alignment horizontal="center" vertical="center"/>
      <protection locked="0"/>
    </xf>
    <xf numFmtId="0" fontId="33" fillId="0" borderId="117" xfId="0" applyFont="1" applyFill="1" applyBorder="1" applyAlignment="1" applyProtection="1">
      <alignment horizontal="center" vertical="center"/>
      <protection locked="0"/>
    </xf>
    <xf numFmtId="164" fontId="33" fillId="0" borderId="117" xfId="0" applyNumberFormat="1" applyFont="1" applyFill="1" applyBorder="1" applyAlignment="1" applyProtection="1">
      <alignment horizontal="center" vertical="center"/>
      <protection locked="0"/>
    </xf>
    <xf numFmtId="1" fontId="33" fillId="0" borderId="117" xfId="0" applyNumberFormat="1" applyFont="1" applyFill="1" applyBorder="1" applyAlignment="1" applyProtection="1">
      <alignment horizontal="center" vertical="center"/>
      <protection locked="0"/>
    </xf>
    <xf numFmtId="0" fontId="40" fillId="0" borderId="124" xfId="0" applyFont="1" applyFill="1" applyBorder="1" applyAlignment="1">
      <alignment/>
    </xf>
    <xf numFmtId="0" fontId="40" fillId="0" borderId="125" xfId="0" applyFont="1" applyFill="1" applyBorder="1" applyAlignment="1">
      <alignment horizontal="center"/>
    </xf>
    <xf numFmtId="0" fontId="40" fillId="0" borderId="126" xfId="0" applyFont="1" applyFill="1" applyBorder="1" applyAlignment="1">
      <alignment horizontal="center"/>
    </xf>
    <xf numFmtId="164" fontId="40" fillId="0" borderId="118" xfId="0" applyNumberFormat="1" applyFont="1" applyFill="1" applyBorder="1" applyAlignment="1">
      <alignment horizontal="center"/>
    </xf>
    <xf numFmtId="0" fontId="40" fillId="0" borderId="127" xfId="0" applyFont="1" applyFill="1" applyBorder="1" applyAlignment="1">
      <alignment horizontal="center"/>
    </xf>
    <xf numFmtId="0" fontId="40" fillId="0" borderId="103" xfId="0" applyFont="1" applyFill="1" applyBorder="1" applyAlignment="1">
      <alignment horizontal="center"/>
    </xf>
    <xf numFmtId="0" fontId="40" fillId="0" borderId="49" xfId="0" applyFont="1" applyFill="1" applyBorder="1" applyAlignment="1">
      <alignment horizontal="center"/>
    </xf>
    <xf numFmtId="164" fontId="40" fillId="0" borderId="104" xfId="0" applyNumberFormat="1" applyFont="1" applyFill="1" applyBorder="1" applyAlignment="1">
      <alignment horizontal="center"/>
    </xf>
    <xf numFmtId="0" fontId="34" fillId="0" borderId="0" xfId="0" applyFont="1" applyFill="1" applyAlignment="1">
      <alignment/>
    </xf>
    <xf numFmtId="0" fontId="20" fillId="0" borderId="0" xfId="96" applyFont="1" applyFill="1" applyBorder="1">
      <alignment/>
      <protection/>
    </xf>
    <xf numFmtId="0" fontId="38" fillId="0" borderId="0" xfId="96" applyFont="1" applyFill="1" applyBorder="1">
      <alignment/>
      <protection/>
    </xf>
    <xf numFmtId="14" fontId="33" fillId="0" borderId="0" xfId="96" applyNumberFormat="1" applyFont="1" applyFill="1" applyBorder="1" applyAlignment="1">
      <alignment/>
      <protection/>
    </xf>
    <xf numFmtId="14" fontId="33" fillId="0" borderId="128" xfId="96" applyNumberFormat="1" applyFont="1" applyFill="1" applyBorder="1" applyAlignment="1">
      <alignment horizontal="left"/>
      <protection/>
    </xf>
    <xf numFmtId="0" fontId="41" fillId="0" borderId="128" xfId="0" applyFont="1" applyFill="1" applyBorder="1" applyAlignment="1">
      <alignment horizontal="left"/>
    </xf>
    <xf numFmtId="0" fontId="0" fillId="0" borderId="128" xfId="0" applyFill="1" applyBorder="1" applyAlignment="1">
      <alignment/>
    </xf>
    <xf numFmtId="0" fontId="19" fillId="0" borderId="14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86" xfId="0" applyFont="1" applyFill="1" applyBorder="1" applyAlignment="1">
      <alignment horizontal="center" vertical="center"/>
    </xf>
    <xf numFmtId="0" fontId="20" fillId="0" borderId="129" xfId="96" applyFont="1" applyFill="1" applyBorder="1">
      <alignment/>
      <protection/>
    </xf>
    <xf numFmtId="0" fontId="20" fillId="0" borderId="56" xfId="0" applyFont="1" applyFill="1" applyBorder="1" applyAlignment="1">
      <alignment horizontal="center" vertical="center" wrapText="1"/>
    </xf>
    <xf numFmtId="1" fontId="20" fillId="0" borderId="28" xfId="96" applyNumberFormat="1" applyFont="1" applyFill="1" applyBorder="1" applyAlignment="1">
      <alignment horizontal="center" vertical="center"/>
      <protection/>
    </xf>
    <xf numFmtId="164" fontId="20" fillId="0" borderId="87" xfId="96" applyNumberFormat="1" applyFont="1" applyFill="1" applyBorder="1" applyAlignment="1">
      <alignment horizontal="center" vertical="center"/>
      <protection/>
    </xf>
    <xf numFmtId="0" fontId="20" fillId="0" borderId="28" xfId="96" applyFont="1" applyFill="1" applyBorder="1" applyAlignment="1">
      <alignment horizontal="center" vertical="center"/>
      <protection/>
    </xf>
    <xf numFmtId="164" fontId="20" fillId="0" borderId="92" xfId="96" applyNumberFormat="1" applyFont="1" applyFill="1" applyBorder="1" applyAlignment="1">
      <alignment horizontal="center" vertical="center"/>
      <protection/>
    </xf>
    <xf numFmtId="0" fontId="20" fillId="0" borderId="55" xfId="96" applyFont="1" applyFill="1" applyBorder="1" applyAlignment="1">
      <alignment horizontal="center" vertical="center"/>
      <protection/>
    </xf>
    <xf numFmtId="1" fontId="20" fillId="0" borderId="55" xfId="96" applyNumberFormat="1" applyFont="1" applyFill="1" applyBorder="1" applyAlignment="1">
      <alignment horizontal="center" vertical="center"/>
      <protection/>
    </xf>
    <xf numFmtId="1" fontId="20" fillId="0" borderId="92" xfId="96" applyNumberFormat="1" applyFont="1" applyFill="1" applyBorder="1" applyAlignment="1">
      <alignment horizontal="center" vertical="center"/>
      <protection/>
    </xf>
    <xf numFmtId="0" fontId="20" fillId="0" borderId="130" xfId="96" applyFont="1" applyFill="1" applyBorder="1">
      <alignment/>
      <protection/>
    </xf>
    <xf numFmtId="0" fontId="20" fillId="0" borderId="131" xfId="96" applyFont="1" applyFill="1" applyBorder="1">
      <alignment/>
      <protection/>
    </xf>
    <xf numFmtId="0" fontId="20" fillId="0" borderId="63" xfId="96" applyFont="1" applyFill="1" applyBorder="1" applyAlignment="1">
      <alignment horizontal="center" vertical="center"/>
      <protection/>
    </xf>
    <xf numFmtId="1" fontId="20" fillId="0" borderId="63" xfId="96" applyNumberFormat="1" applyFont="1" applyFill="1" applyBorder="1" applyAlignment="1">
      <alignment horizontal="center" vertical="center"/>
      <protection/>
    </xf>
    <xf numFmtId="164" fontId="20" fillId="0" borderId="132" xfId="96" applyNumberFormat="1" applyFont="1" applyFill="1" applyBorder="1" applyAlignment="1">
      <alignment horizontal="center" vertical="center"/>
      <protection/>
    </xf>
    <xf numFmtId="0" fontId="19" fillId="0" borderId="117" xfId="96" applyFont="1" applyFill="1" applyBorder="1">
      <alignment/>
      <protection/>
    </xf>
    <xf numFmtId="1" fontId="19" fillId="0" borderId="84" xfId="96" applyNumberFormat="1" applyFont="1" applyFill="1" applyBorder="1" applyAlignment="1">
      <alignment horizontal="center" vertical="center"/>
      <protection/>
    </xf>
    <xf numFmtId="1" fontId="19" fillId="0" borderId="34" xfId="96" applyNumberFormat="1" applyFont="1" applyFill="1" applyBorder="1" applyAlignment="1">
      <alignment horizontal="center" vertical="center"/>
      <protection/>
    </xf>
    <xf numFmtId="164" fontId="19" fillId="0" borderId="88" xfId="96" applyNumberFormat="1" applyFont="1" applyFill="1" applyBorder="1" applyAlignment="1">
      <alignment horizontal="center" vertical="center"/>
      <protection/>
    </xf>
    <xf numFmtId="1" fontId="19" fillId="0" borderId="88" xfId="96" applyNumberFormat="1" applyFont="1" applyFill="1" applyBorder="1" applyAlignment="1">
      <alignment horizontal="center" vertical="center"/>
      <protection/>
    </xf>
    <xf numFmtId="0" fontId="22" fillId="0" borderId="133" xfId="96" applyFont="1" applyFill="1" applyBorder="1">
      <alignment/>
      <protection/>
    </xf>
    <xf numFmtId="1" fontId="22" fillId="0" borderId="14" xfId="96" applyNumberFormat="1" applyFont="1" applyFill="1" applyBorder="1" applyAlignment="1">
      <alignment horizontal="center" vertical="center"/>
      <protection/>
    </xf>
    <xf numFmtId="1" fontId="22" fillId="0" borderId="11" xfId="96" applyNumberFormat="1" applyFont="1" applyFill="1" applyBorder="1" applyAlignment="1">
      <alignment horizontal="center" vertical="center"/>
      <protection/>
    </xf>
    <xf numFmtId="164" fontId="22" fillId="0" borderId="86" xfId="96" applyNumberFormat="1" applyFont="1" applyFill="1" applyBorder="1" applyAlignment="1">
      <alignment horizontal="center" vertical="center"/>
      <protection/>
    </xf>
    <xf numFmtId="0" fontId="22" fillId="0" borderId="11" xfId="96" applyFont="1" applyFill="1" applyBorder="1" applyAlignment="1">
      <alignment horizontal="center" vertical="center"/>
      <protection/>
    </xf>
    <xf numFmtId="1" fontId="22" fillId="0" borderId="86" xfId="96" applyNumberFormat="1" applyFont="1" applyFill="1" applyBorder="1" applyAlignment="1">
      <alignment horizontal="center" vertical="center"/>
      <protection/>
    </xf>
    <xf numFmtId="0" fontId="19" fillId="0" borderId="0" xfId="101" applyFont="1" applyFill="1" applyBorder="1" applyAlignment="1" applyProtection="1">
      <alignment horizontal="center" vertical="center"/>
      <protection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5" fillId="0" borderId="88" xfId="93" applyNumberFormat="1" applyFont="1" applyFill="1" applyBorder="1" applyAlignment="1">
      <alignment horizontal="center" vertical="center"/>
      <protection/>
    </xf>
    <xf numFmtId="0" fontId="35" fillId="0" borderId="84" xfId="99" applyFont="1" applyFill="1" applyBorder="1" applyAlignment="1" applyProtection="1">
      <alignment horizontal="center" vertical="center"/>
      <protection locked="0"/>
    </xf>
    <xf numFmtId="0" fontId="35" fillId="0" borderId="88" xfId="99" applyFont="1" applyFill="1" applyBorder="1" applyAlignment="1" applyProtection="1">
      <alignment horizontal="center" vertical="center"/>
      <protection locked="0"/>
    </xf>
    <xf numFmtId="0" fontId="35" fillId="0" borderId="134" xfId="93" applyFont="1" applyFill="1" applyBorder="1" applyAlignment="1">
      <alignment vertical="top" wrapText="1"/>
      <protection/>
    </xf>
    <xf numFmtId="1" fontId="35" fillId="0" borderId="135" xfId="93" applyNumberFormat="1" applyFont="1" applyFill="1" applyBorder="1" applyAlignment="1">
      <alignment horizontal="center"/>
      <protection/>
    </xf>
    <xf numFmtId="1" fontId="35" fillId="0" borderId="87" xfId="93" applyNumberFormat="1" applyFont="1" applyFill="1" applyBorder="1" applyAlignment="1">
      <alignment horizontal="center"/>
      <protection/>
    </xf>
    <xf numFmtId="164" fontId="35" fillId="0" borderId="94" xfId="93" applyNumberFormat="1" applyFont="1" applyFill="1" applyBorder="1" applyAlignment="1">
      <alignment horizontal="center"/>
      <protection/>
    </xf>
    <xf numFmtId="164" fontId="35" fillId="0" borderId="57" xfId="93" applyNumberFormat="1" applyFont="1" applyFill="1" applyBorder="1" applyAlignment="1">
      <alignment horizontal="center"/>
      <protection/>
    </xf>
    <xf numFmtId="164" fontId="35" fillId="0" borderId="72" xfId="93" applyNumberFormat="1" applyFont="1" applyFill="1" applyBorder="1" applyAlignment="1">
      <alignment horizontal="center"/>
      <protection/>
    </xf>
    <xf numFmtId="164" fontId="35" fillId="0" borderId="30" xfId="93" applyNumberFormat="1" applyFont="1" applyFill="1" applyBorder="1" applyAlignment="1">
      <alignment horizontal="center"/>
      <protection/>
    </xf>
    <xf numFmtId="164" fontId="35" fillId="0" borderId="72" xfId="99" applyNumberFormat="1" applyFont="1" applyFill="1" applyBorder="1" applyAlignment="1" applyProtection="1">
      <alignment horizontal="center" vertical="center"/>
      <protection locked="0"/>
    </xf>
    <xf numFmtId="164" fontId="35" fillId="0" borderId="87" xfId="99" applyNumberFormat="1" applyFont="1" applyFill="1" applyBorder="1" applyAlignment="1" applyProtection="1">
      <alignment horizontal="center" vertical="center"/>
      <protection locked="0"/>
    </xf>
    <xf numFmtId="164" fontId="35" fillId="0" borderId="92" xfId="99" applyNumberFormat="1" applyFont="1" applyFill="1" applyBorder="1" applyAlignment="1" applyProtection="1">
      <alignment horizontal="center"/>
      <protection locked="0"/>
    </xf>
    <xf numFmtId="164" fontId="35" fillId="0" borderId="87" xfId="99" applyNumberFormat="1" applyFont="1" applyFill="1" applyBorder="1" applyAlignment="1" applyProtection="1">
      <alignment horizontal="center"/>
      <protection locked="0"/>
    </xf>
    <xf numFmtId="164" fontId="35" fillId="0" borderId="70" xfId="99" applyNumberFormat="1" applyFont="1" applyFill="1" applyBorder="1" applyAlignment="1" applyProtection="1">
      <alignment horizontal="center"/>
      <protection locked="0"/>
    </xf>
    <xf numFmtId="0" fontId="35" fillId="0" borderId="52" xfId="93" applyFont="1" applyFill="1" applyBorder="1" applyAlignment="1">
      <alignment vertical="top" wrapText="1"/>
      <protection/>
    </xf>
    <xf numFmtId="1" fontId="35" fillId="0" borderId="136" xfId="93" applyNumberFormat="1" applyFont="1" applyFill="1" applyBorder="1" applyAlignment="1">
      <alignment horizontal="center"/>
      <protection/>
    </xf>
    <xf numFmtId="1" fontId="35" fillId="0" borderId="92" xfId="93" applyNumberFormat="1" applyFont="1" applyFill="1" applyBorder="1" applyAlignment="1">
      <alignment horizontal="center"/>
      <protection/>
    </xf>
    <xf numFmtId="164" fontId="35" fillId="0" borderId="92" xfId="99" applyNumberFormat="1" applyFont="1" applyFill="1" applyBorder="1" applyAlignment="1" applyProtection="1">
      <alignment horizontal="center" vertical="center"/>
      <protection locked="0"/>
    </xf>
    <xf numFmtId="164" fontId="35" fillId="0" borderId="81" xfId="99" applyNumberFormat="1" applyFont="1" applyFill="1" applyBorder="1" applyAlignment="1" applyProtection="1">
      <alignment horizontal="center"/>
      <protection locked="0"/>
    </xf>
    <xf numFmtId="164" fontId="35" fillId="0" borderId="137" xfId="99" applyNumberFormat="1" applyFont="1" applyFill="1" applyBorder="1" applyAlignment="1" applyProtection="1">
      <alignment horizontal="center"/>
      <protection locked="0"/>
    </xf>
    <xf numFmtId="164" fontId="35" fillId="0" borderId="138" xfId="99" applyNumberFormat="1" applyFont="1" applyFill="1" applyBorder="1" applyAlignment="1" applyProtection="1">
      <alignment horizontal="center"/>
      <protection locked="0"/>
    </xf>
    <xf numFmtId="164" fontId="35" fillId="0" borderId="91" xfId="99" applyNumberFormat="1" applyFont="1" applyFill="1" applyBorder="1" applyAlignment="1" applyProtection="1">
      <alignment horizontal="center"/>
      <protection locked="0"/>
    </xf>
    <xf numFmtId="164" fontId="35" fillId="0" borderId="108" xfId="99" applyNumberFormat="1" applyFont="1" applyFill="1" applyBorder="1" applyAlignment="1" applyProtection="1">
      <alignment horizontal="center"/>
      <protection locked="0"/>
    </xf>
    <xf numFmtId="164" fontId="35" fillId="0" borderId="139" xfId="99" applyNumberFormat="1" applyFont="1" applyFill="1" applyBorder="1" applyAlignment="1" applyProtection="1">
      <alignment horizontal="center"/>
      <protection locked="0"/>
    </xf>
    <xf numFmtId="164" fontId="35" fillId="0" borderId="140" xfId="99" applyNumberFormat="1" applyFont="1" applyFill="1" applyBorder="1" applyAlignment="1" applyProtection="1">
      <alignment horizontal="center"/>
      <protection locked="0"/>
    </xf>
    <xf numFmtId="0" fontId="35" fillId="0" borderId="64" xfId="93" applyFont="1" applyFill="1" applyBorder="1" applyAlignment="1">
      <alignment vertical="top" wrapText="1"/>
      <protection/>
    </xf>
    <xf numFmtId="0" fontId="35" fillId="0" borderId="100" xfId="93" applyFont="1" applyFill="1" applyBorder="1" applyAlignment="1">
      <alignment horizontal="center"/>
      <protection/>
    </xf>
    <xf numFmtId="0" fontId="35" fillId="0" borderId="132" xfId="93" applyFont="1" applyFill="1" applyBorder="1" applyAlignment="1">
      <alignment horizontal="center"/>
      <protection/>
    </xf>
    <xf numFmtId="164" fontId="35" fillId="0" borderId="100" xfId="93" applyNumberFormat="1" applyFont="1" applyFill="1" applyBorder="1" applyAlignment="1">
      <alignment horizontal="center"/>
      <protection/>
    </xf>
    <xf numFmtId="164" fontId="35" fillId="0" borderId="132" xfId="93" applyNumberFormat="1" applyFont="1" applyFill="1" applyBorder="1" applyAlignment="1">
      <alignment horizontal="center"/>
      <protection/>
    </xf>
    <xf numFmtId="164" fontId="35" fillId="0" borderId="64" xfId="93" applyNumberFormat="1" applyFont="1" applyFill="1" applyBorder="1" applyAlignment="1">
      <alignment horizontal="center"/>
      <protection/>
    </xf>
    <xf numFmtId="164" fontId="35" fillId="0" borderId="100" xfId="99" applyNumberFormat="1" applyFont="1" applyFill="1" applyBorder="1" applyAlignment="1" applyProtection="1">
      <alignment horizontal="center" vertical="center"/>
      <protection locked="0"/>
    </xf>
    <xf numFmtId="164" fontId="35" fillId="0" borderId="132" xfId="99" applyNumberFormat="1" applyFont="1" applyFill="1" applyBorder="1" applyAlignment="1" applyProtection="1">
      <alignment horizontal="center" vertical="center"/>
      <protection locked="0"/>
    </xf>
    <xf numFmtId="164" fontId="35" fillId="0" borderId="100" xfId="99" applyNumberFormat="1" applyFont="1" applyFill="1" applyBorder="1" applyAlignment="1" applyProtection="1">
      <alignment horizontal="center"/>
      <protection/>
    </xf>
    <xf numFmtId="164" fontId="35" fillId="0" borderId="132" xfId="99" applyNumberFormat="1" applyFont="1" applyFill="1" applyBorder="1" applyAlignment="1" applyProtection="1">
      <alignment horizontal="center"/>
      <protection/>
    </xf>
    <xf numFmtId="164" fontId="35" fillId="0" borderId="82" xfId="99" applyNumberFormat="1" applyFont="1" applyFill="1" applyBorder="1" applyAlignment="1" applyProtection="1">
      <alignment horizontal="center"/>
      <protection locked="0"/>
    </xf>
    <xf numFmtId="164" fontId="35" fillId="0" borderId="132" xfId="99" applyNumberFormat="1" applyFont="1" applyFill="1" applyBorder="1" applyAlignment="1" applyProtection="1">
      <alignment horizontal="center"/>
      <protection locked="0"/>
    </xf>
    <xf numFmtId="0" fontId="42" fillId="0" borderId="116" xfId="93" applyFont="1" applyFill="1" applyBorder="1" applyAlignment="1">
      <alignment horizontal="center" vertical="top" wrapText="1"/>
      <protection/>
    </xf>
    <xf numFmtId="1" fontId="42" fillId="0" borderId="84" xfId="93" applyNumberFormat="1" applyFont="1" applyFill="1" applyBorder="1" applyAlignment="1">
      <alignment horizontal="center"/>
      <protection/>
    </xf>
    <xf numFmtId="1" fontId="42" fillId="0" borderId="88" xfId="93" applyNumberFormat="1" applyFont="1" applyFill="1" applyBorder="1" applyAlignment="1">
      <alignment horizontal="center"/>
      <protection/>
    </xf>
    <xf numFmtId="164" fontId="42" fillId="0" borderId="84" xfId="93" applyNumberFormat="1" applyFont="1" applyFill="1" applyBorder="1" applyAlignment="1">
      <alignment horizontal="center"/>
      <protection/>
    </xf>
    <xf numFmtId="164" fontId="42" fillId="0" borderId="88" xfId="93" applyNumberFormat="1" applyFont="1" applyFill="1" applyBorder="1" applyAlignment="1">
      <alignment horizontal="center"/>
      <protection/>
    </xf>
    <xf numFmtId="164" fontId="42" fillId="0" borderId="35" xfId="93" applyNumberFormat="1" applyFont="1" applyFill="1" applyBorder="1" applyAlignment="1">
      <alignment horizontal="center"/>
      <protection/>
    </xf>
    <xf numFmtId="164" fontId="42" fillId="0" borderId="84" xfId="99" applyNumberFormat="1" applyFont="1" applyFill="1" applyBorder="1" applyAlignment="1" applyProtection="1">
      <alignment horizontal="center" vertical="center"/>
      <protection locked="0"/>
    </xf>
    <xf numFmtId="164" fontId="42" fillId="0" borderId="88" xfId="99" applyNumberFormat="1" applyFont="1" applyFill="1" applyBorder="1" applyAlignment="1" applyProtection="1">
      <alignment horizontal="center" vertical="center"/>
      <protection locked="0"/>
    </xf>
    <xf numFmtId="164" fontId="42" fillId="0" borderId="33" xfId="93" applyNumberFormat="1" applyFont="1" applyFill="1" applyBorder="1" applyAlignment="1">
      <alignment horizontal="center"/>
      <protection/>
    </xf>
    <xf numFmtId="164" fontId="38" fillId="0" borderId="109" xfId="101" applyNumberFormat="1" applyFont="1" applyFill="1" applyBorder="1" applyAlignment="1" applyProtection="1">
      <alignment horizontal="center" vertical="center"/>
      <protection locked="0"/>
    </xf>
    <xf numFmtId="164" fontId="38" fillId="0" borderId="141" xfId="101" applyNumberFormat="1" applyFont="1" applyFill="1" applyBorder="1" applyAlignment="1" applyProtection="1">
      <alignment horizontal="center" vertical="center"/>
      <protection locked="0"/>
    </xf>
    <xf numFmtId="164" fontId="33" fillId="0" borderId="116" xfId="0" applyNumberFormat="1" applyFont="1" applyFill="1" applyBorder="1" applyAlignment="1" applyProtection="1">
      <alignment horizontal="center" vertical="center"/>
      <protection locked="0"/>
    </xf>
    <xf numFmtId="164" fontId="40" fillId="0" borderId="142" xfId="0" applyNumberFormat="1" applyFont="1" applyFill="1" applyBorder="1" applyAlignment="1">
      <alignment horizontal="center"/>
    </xf>
    <xf numFmtId="3" fontId="22" fillId="0" borderId="110" xfId="91" applyNumberFormat="1" applyFont="1" applyFill="1" applyBorder="1" applyAlignment="1" applyProtection="1">
      <alignment horizontal="center"/>
      <protection locked="0"/>
    </xf>
    <xf numFmtId="1" fontId="20" fillId="0" borderId="49" xfId="0" applyNumberFormat="1" applyFont="1" applyFill="1" applyBorder="1" applyAlignment="1" applyProtection="1">
      <alignment horizontal="center"/>
      <protection hidden="1"/>
    </xf>
    <xf numFmtId="1" fontId="20" fillId="0" borderId="56" xfId="0" applyNumberFormat="1" applyFont="1" applyFill="1" applyBorder="1" applyAlignment="1" applyProtection="1">
      <alignment horizontal="center" vertical="center"/>
      <protection hidden="1"/>
    </xf>
    <xf numFmtId="0" fontId="19" fillId="0" borderId="18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9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165" fontId="31" fillId="0" borderId="55" xfId="0" applyNumberFormat="1" applyFont="1" applyFill="1" applyBorder="1" applyAlignment="1" applyProtection="1">
      <alignment horizontal="center" vertical="center" wrapText="1"/>
      <protection hidden="1" locked="0"/>
    </xf>
    <xf numFmtId="3" fontId="19" fillId="0" borderId="85" xfId="95" applyNumberFormat="1" applyFont="1" applyFill="1" applyBorder="1" applyAlignment="1" applyProtection="1">
      <alignment horizontal="center" vertical="center" wrapText="1"/>
      <protection/>
    </xf>
    <xf numFmtId="165" fontId="31" fillId="0" borderId="63" xfId="0" applyNumberFormat="1" applyFont="1" applyFill="1" applyBorder="1" applyAlignment="1" applyProtection="1">
      <alignment horizontal="center" vertical="center" wrapText="1"/>
      <protection hidden="1" locked="0"/>
    </xf>
    <xf numFmtId="165" fontId="23" fillId="0" borderId="44" xfId="0" applyNumberFormat="1" applyFont="1" applyFill="1" applyBorder="1" applyAlignment="1" applyProtection="1">
      <alignment horizontal="center" vertical="center" wrapText="1"/>
      <protection hidden="1" locked="0"/>
    </xf>
    <xf numFmtId="164" fontId="23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2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3" fontId="36" fillId="0" borderId="43" xfId="0" applyNumberFormat="1" applyFont="1" applyFill="1" applyBorder="1" applyAlignment="1" applyProtection="1">
      <alignment horizontal="center" vertical="center" wrapText="1"/>
      <protection hidden="1" locked="0"/>
    </xf>
    <xf numFmtId="164" fontId="36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43" xfId="97" applyFont="1" applyFill="1" applyBorder="1" applyAlignment="1" applyProtection="1">
      <alignment horizontal="center" vertical="center" wrapText="1"/>
      <protection locked="0"/>
    </xf>
    <xf numFmtId="0" fontId="19" fillId="0" borderId="84" xfId="97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19" fillId="0" borderId="144" xfId="97" applyFont="1" applyFill="1" applyBorder="1" applyAlignment="1" applyProtection="1">
      <alignment horizontal="center" vertical="center" wrapText="1"/>
      <protection locked="0"/>
    </xf>
    <xf numFmtId="0" fontId="19" fillId="0" borderId="145" xfId="97" applyFont="1" applyFill="1" applyBorder="1" applyAlignment="1" applyProtection="1">
      <alignment horizontal="center" vertical="center" wrapText="1"/>
      <protection locked="0"/>
    </xf>
    <xf numFmtId="0" fontId="19" fillId="0" borderId="134" xfId="97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16" xfId="97" applyFont="1" applyFill="1" applyBorder="1" applyAlignment="1" applyProtection="1">
      <alignment horizontal="center" vertical="center" wrapText="1"/>
      <protection locked="0"/>
    </xf>
    <xf numFmtId="0" fontId="19" fillId="0" borderId="146" xfId="97" applyFont="1" applyFill="1" applyBorder="1" applyAlignment="1" applyProtection="1">
      <alignment horizontal="center" vertical="center" wrapText="1"/>
      <protection locked="0"/>
    </xf>
    <xf numFmtId="0" fontId="19" fillId="0" borderId="147" xfId="97" applyFont="1" applyFill="1" applyBorder="1" applyAlignment="1" applyProtection="1">
      <alignment horizontal="center" vertical="center" wrapText="1"/>
      <protection locked="0"/>
    </xf>
    <xf numFmtId="0" fontId="19" fillId="0" borderId="107" xfId="97" applyFont="1" applyFill="1" applyBorder="1" applyAlignment="1" applyProtection="1">
      <alignment horizontal="center" vertical="center" wrapText="1"/>
      <protection locked="0"/>
    </xf>
    <xf numFmtId="0" fontId="19" fillId="0" borderId="53" xfId="97" applyFont="1" applyFill="1" applyBorder="1" applyAlignment="1" applyProtection="1">
      <alignment horizontal="center" vertical="center" wrapText="1"/>
      <protection locked="0"/>
    </xf>
    <xf numFmtId="0" fontId="19" fillId="0" borderId="148" xfId="97" applyFont="1" applyFill="1" applyBorder="1" applyAlignment="1" applyProtection="1">
      <alignment horizontal="center" vertical="center" wrapText="1"/>
      <protection locked="0"/>
    </xf>
    <xf numFmtId="0" fontId="19" fillId="0" borderId="149" xfId="97" applyFont="1" applyFill="1" applyBorder="1" applyAlignment="1" applyProtection="1">
      <alignment horizontal="center" vertical="center" wrapText="1"/>
      <protection locked="0"/>
    </xf>
    <xf numFmtId="0" fontId="19" fillId="0" borderId="67" xfId="97" applyFont="1" applyFill="1" applyBorder="1" applyAlignment="1" applyProtection="1">
      <alignment horizontal="center" vertical="center" wrapText="1"/>
      <protection locked="0"/>
    </xf>
    <xf numFmtId="0" fontId="19" fillId="0" borderId="150" xfId="97" applyFont="1" applyFill="1" applyBorder="1" applyAlignment="1" applyProtection="1">
      <alignment horizontal="center" vertical="center" wrapText="1"/>
      <protection locked="0"/>
    </xf>
    <xf numFmtId="0" fontId="19" fillId="0" borderId="151" xfId="97" applyFont="1" applyFill="1" applyBorder="1" applyAlignment="1" applyProtection="1">
      <alignment horizontal="center" vertical="center" wrapText="1"/>
      <protection locked="0"/>
    </xf>
    <xf numFmtId="0" fontId="19" fillId="0" borderId="66" xfId="97" applyFont="1" applyFill="1" applyBorder="1" applyAlignment="1" applyProtection="1">
      <alignment horizontal="center" vertical="center" wrapText="1"/>
      <protection locked="0"/>
    </xf>
    <xf numFmtId="0" fontId="19" fillId="0" borderId="52" xfId="97" applyFont="1" applyFill="1" applyBorder="1" applyAlignment="1" applyProtection="1">
      <alignment horizontal="center" vertical="center" wrapText="1"/>
      <protection locked="0"/>
    </xf>
    <xf numFmtId="0" fontId="19" fillId="0" borderId="152" xfId="97" applyFont="1" applyFill="1" applyBorder="1" applyAlignment="1" applyProtection="1">
      <alignment horizontal="center" vertical="center" wrapText="1"/>
      <protection locked="0"/>
    </xf>
    <xf numFmtId="0" fontId="19" fillId="0" borderId="153" xfId="97" applyFont="1" applyFill="1" applyBorder="1" applyAlignment="1" applyProtection="1">
      <alignment horizontal="center" vertical="center" wrapText="1"/>
      <protection locked="0"/>
    </xf>
    <xf numFmtId="0" fontId="19" fillId="0" borderId="154" xfId="97" applyFont="1" applyFill="1" applyBorder="1" applyAlignment="1" applyProtection="1">
      <alignment horizontal="center" vertical="center" wrapText="1"/>
      <protection locked="0"/>
    </xf>
    <xf numFmtId="0" fontId="19" fillId="0" borderId="22" xfId="97" applyFont="1" applyFill="1" applyBorder="1" applyAlignment="1" applyProtection="1">
      <alignment horizontal="center" vertical="center" wrapText="1"/>
      <protection locked="0"/>
    </xf>
    <xf numFmtId="0" fontId="19" fillId="0" borderId="34" xfId="97" applyFont="1" applyFill="1" applyBorder="1" applyAlignment="1" applyProtection="1">
      <alignment horizontal="center" vertical="center" wrapText="1"/>
      <protection locked="0"/>
    </xf>
    <xf numFmtId="0" fontId="19" fillId="0" borderId="35" xfId="97" applyFont="1" applyFill="1" applyBorder="1" applyAlignment="1" applyProtection="1">
      <alignment horizontal="center" vertical="center" wrapText="1"/>
      <protection locked="0"/>
    </xf>
    <xf numFmtId="0" fontId="23" fillId="0" borderId="59" xfId="0" applyFont="1" applyFill="1" applyBorder="1" applyAlignment="1" applyProtection="1">
      <alignment horizontal="center" vertical="center" wrapText="1"/>
      <protection locked="0"/>
    </xf>
    <xf numFmtId="0" fontId="23" fillId="0" borderId="55" xfId="0" applyFont="1" applyFill="1" applyBorder="1" applyAlignment="1" applyProtection="1">
      <alignment horizontal="center" vertical="center" wrapText="1"/>
      <protection locked="0"/>
    </xf>
    <xf numFmtId="0" fontId="23" fillId="0" borderId="43" xfId="0" applyFont="1" applyFill="1" applyBorder="1" applyAlignment="1" applyProtection="1">
      <alignment horizontal="center" vertical="center" wrapText="1"/>
      <protection locked="0"/>
    </xf>
    <xf numFmtId="0" fontId="23" fillId="0" borderId="44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/>
    </xf>
    <xf numFmtId="0" fontId="23" fillId="0" borderId="66" xfId="0" applyFont="1" applyFill="1" applyBorder="1" applyAlignment="1" applyProtection="1">
      <alignment horizontal="center" vertical="center" wrapText="1"/>
      <protection locked="0"/>
    </xf>
    <xf numFmtId="0" fontId="23" fillId="0" borderId="155" xfId="0" applyFont="1" applyFill="1" applyBorder="1" applyAlignment="1" applyProtection="1">
      <alignment horizontal="center" vertical="center" wrapText="1"/>
      <protection locked="0"/>
    </xf>
    <xf numFmtId="0" fontId="23" fillId="0" borderId="149" xfId="0" applyFont="1" applyFill="1" applyBorder="1" applyAlignment="1" applyProtection="1">
      <alignment horizontal="center" vertical="center" wrapText="1"/>
      <protection locked="0"/>
    </xf>
    <xf numFmtId="0" fontId="19" fillId="0" borderId="66" xfId="95" applyFont="1" applyFill="1" applyBorder="1" applyAlignment="1" applyProtection="1">
      <alignment horizontal="center" vertical="center" wrapText="1"/>
      <protection locked="0"/>
    </xf>
    <xf numFmtId="0" fontId="19" fillId="0" borderId="149" xfId="0" applyFont="1" applyFill="1" applyBorder="1" applyAlignment="1" applyProtection="1">
      <alignment horizontal="center" vertical="center" wrapText="1"/>
      <protection locked="0"/>
    </xf>
    <xf numFmtId="0" fontId="23" fillId="0" borderId="67" xfId="0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/>
      <protection hidden="1"/>
    </xf>
    <xf numFmtId="0" fontId="19" fillId="0" borderId="101" xfId="0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19" fillId="0" borderId="116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19" fillId="0" borderId="101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76" xfId="0" applyFont="1" applyFill="1" applyBorder="1" applyAlignment="1" applyProtection="1">
      <alignment horizontal="center" vertical="center"/>
      <protection hidden="1"/>
    </xf>
    <xf numFmtId="14" fontId="33" fillId="0" borderId="0" xfId="0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horizontal="center" wrapText="1"/>
    </xf>
    <xf numFmtId="0" fontId="37" fillId="0" borderId="119" xfId="0" applyFont="1" applyBorder="1" applyAlignment="1">
      <alignment horizontal="center" vertical="center"/>
    </xf>
    <xf numFmtId="0" fontId="37" fillId="0" borderId="120" xfId="0" applyFont="1" applyBorder="1" applyAlignment="1">
      <alignment horizontal="center" vertical="center"/>
    </xf>
    <xf numFmtId="0" fontId="37" fillId="0" borderId="121" xfId="0" applyFont="1" applyBorder="1" applyAlignment="1">
      <alignment horizontal="center" vertical="center"/>
    </xf>
    <xf numFmtId="0" fontId="37" fillId="0" borderId="111" xfId="0" applyFont="1" applyBorder="1" applyAlignment="1">
      <alignment horizontal="center" vertical="center"/>
    </xf>
    <xf numFmtId="0" fontId="37" fillId="0" borderId="112" xfId="0" applyFont="1" applyBorder="1" applyAlignment="1">
      <alignment horizontal="center" vertical="center"/>
    </xf>
    <xf numFmtId="0" fontId="37" fillId="0" borderId="113" xfId="0" applyFont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117" xfId="0" applyFont="1" applyFill="1" applyBorder="1" applyAlignment="1" applyProtection="1">
      <alignment horizontal="center" vertical="center" wrapText="1"/>
      <protection locked="0"/>
    </xf>
    <xf numFmtId="0" fontId="33" fillId="0" borderId="116" xfId="0" applyFont="1" applyFill="1" applyBorder="1" applyAlignment="1" applyProtection="1">
      <alignment horizontal="center" vertical="center" wrapText="1"/>
      <protection locked="0"/>
    </xf>
    <xf numFmtId="14" fontId="37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0" fillId="0" borderId="0" xfId="0" applyAlignment="1">
      <alignment/>
    </xf>
    <xf numFmtId="0" fontId="19" fillId="0" borderId="156" xfId="96" applyFont="1" applyFill="1" applyBorder="1" applyAlignment="1">
      <alignment horizontal="center" vertical="center" wrapText="1"/>
      <protection/>
    </xf>
    <xf numFmtId="0" fontId="19" fillId="0" borderId="157" xfId="96" applyFont="1" applyFill="1" applyBorder="1" applyAlignment="1">
      <alignment horizontal="center" vertical="center" wrapText="1"/>
      <protection/>
    </xf>
    <xf numFmtId="0" fontId="19" fillId="0" borderId="117" xfId="96" applyFont="1" applyFill="1" applyBorder="1" applyAlignment="1">
      <alignment horizontal="center" vertical="center" wrapText="1"/>
      <protection/>
    </xf>
    <xf numFmtId="0" fontId="19" fillId="0" borderId="117" xfId="96" applyFont="1" applyFill="1" applyBorder="1" applyAlignment="1">
      <alignment horizontal="center" vertical="center"/>
      <protection/>
    </xf>
    <xf numFmtId="0" fontId="19" fillId="0" borderId="23" xfId="96" applyFont="1" applyFill="1" applyBorder="1" applyAlignment="1">
      <alignment horizontal="center" vertical="center"/>
      <protection/>
    </xf>
    <xf numFmtId="0" fontId="19" fillId="0" borderId="24" xfId="96" applyFont="1" applyFill="1" applyBorder="1" applyAlignment="1">
      <alignment horizontal="center" vertical="center"/>
      <protection/>
    </xf>
    <xf numFmtId="0" fontId="19" fillId="0" borderId="101" xfId="96" applyFont="1" applyFill="1" applyBorder="1" applyAlignment="1">
      <alignment horizontal="center" vertical="center"/>
      <protection/>
    </xf>
    <xf numFmtId="0" fontId="19" fillId="0" borderId="93" xfId="96" applyFont="1" applyFill="1" applyBorder="1" applyAlignment="1">
      <alignment horizontal="center" vertical="center"/>
      <protection/>
    </xf>
    <xf numFmtId="0" fontId="19" fillId="0" borderId="56" xfId="96" applyFont="1" applyFill="1" applyBorder="1" applyAlignment="1">
      <alignment horizontal="center" vertical="center"/>
      <protection/>
    </xf>
    <xf numFmtId="0" fontId="19" fillId="0" borderId="108" xfId="96" applyFont="1" applyFill="1" applyBorder="1" applyAlignment="1">
      <alignment horizontal="center" vertical="center"/>
      <protection/>
    </xf>
    <xf numFmtId="0" fontId="33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14" fontId="33" fillId="0" borderId="128" xfId="0" applyNumberFormat="1" applyFont="1" applyFill="1" applyBorder="1" applyAlignment="1">
      <alignment horizontal="center"/>
    </xf>
    <xf numFmtId="0" fontId="33" fillId="0" borderId="128" xfId="0" applyFont="1" applyFill="1" applyBorder="1" applyAlignment="1">
      <alignment horizontal="center"/>
    </xf>
    <xf numFmtId="0" fontId="19" fillId="0" borderId="23" xfId="96" applyFont="1" applyFill="1" applyBorder="1" applyAlignment="1">
      <alignment horizontal="center" vertical="center"/>
      <protection/>
    </xf>
    <xf numFmtId="0" fontId="19" fillId="0" borderId="0" xfId="10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0" fontId="35" fillId="0" borderId="158" xfId="99" applyFont="1" applyFill="1" applyBorder="1" applyAlignment="1" applyProtection="1">
      <alignment horizontal="center" vertical="center" wrapText="1"/>
      <protection locked="0"/>
    </xf>
    <xf numFmtId="0" fontId="35" fillId="0" borderId="159" xfId="99" applyFont="1" applyFill="1" applyBorder="1" applyAlignment="1" applyProtection="1">
      <alignment horizontal="center" vertical="center" wrapText="1"/>
      <protection locked="0"/>
    </xf>
    <xf numFmtId="0" fontId="35" fillId="0" borderId="160" xfId="99" applyFont="1" applyFill="1" applyBorder="1" applyAlignment="1" applyProtection="1">
      <alignment horizontal="center" vertical="center" wrapText="1"/>
      <protection locked="0"/>
    </xf>
    <xf numFmtId="0" fontId="35" fillId="0" borderId="161" xfId="99" applyFont="1" applyFill="1" applyBorder="1" applyAlignment="1" applyProtection="1">
      <alignment horizontal="center"/>
      <protection locked="0"/>
    </xf>
    <xf numFmtId="0" fontId="35" fillId="0" borderId="162" xfId="99" applyFont="1" applyFill="1" applyBorder="1" applyAlignment="1" applyProtection="1">
      <alignment horizontal="center"/>
      <protection locked="0"/>
    </xf>
    <xf numFmtId="0" fontId="35" fillId="0" borderId="163" xfId="99" applyFont="1" applyFill="1" applyBorder="1" applyAlignment="1" applyProtection="1">
      <alignment horizontal="center"/>
      <protection locked="0"/>
    </xf>
    <xf numFmtId="0" fontId="35" fillId="0" borderId="71" xfId="93" applyFont="1" applyFill="1" applyBorder="1" applyAlignment="1">
      <alignment horizontal="center" vertical="center"/>
      <protection/>
    </xf>
    <xf numFmtId="0" fontId="35" fillId="0" borderId="162" xfId="93" applyFont="1" applyFill="1" applyBorder="1" applyAlignment="1">
      <alignment horizontal="center" vertical="center"/>
      <protection/>
    </xf>
    <xf numFmtId="0" fontId="35" fillId="0" borderId="164" xfId="93" applyFont="1" applyFill="1" applyBorder="1" applyAlignment="1">
      <alignment horizontal="center" vertical="center"/>
      <protection/>
    </xf>
    <xf numFmtId="0" fontId="35" fillId="0" borderId="82" xfId="93" applyFont="1" applyFill="1" applyBorder="1" applyAlignment="1">
      <alignment horizontal="center" vertical="center"/>
      <protection/>
    </xf>
    <xf numFmtId="0" fontId="35" fillId="0" borderId="63" xfId="93" applyFont="1" applyFill="1" applyBorder="1" applyAlignment="1">
      <alignment horizontal="center" vertical="center"/>
      <protection/>
    </xf>
    <xf numFmtId="0" fontId="35" fillId="0" borderId="64" xfId="93" applyFont="1" applyFill="1" applyBorder="1" applyAlignment="1">
      <alignment horizontal="center" vertical="center"/>
      <protection/>
    </xf>
    <xf numFmtId="0" fontId="35" fillId="0" borderId="84" xfId="100" applyFont="1" applyFill="1" applyBorder="1" applyAlignment="1" applyProtection="1">
      <alignment horizontal="left" vertical="center"/>
      <protection locked="0"/>
    </xf>
    <xf numFmtId="0" fontId="35" fillId="0" borderId="88" xfId="100" applyFont="1" applyFill="1" applyBorder="1" applyAlignment="1" applyProtection="1">
      <alignment horizontal="left" vertical="center"/>
      <protection locked="0"/>
    </xf>
    <xf numFmtId="0" fontId="35" fillId="0" borderId="84" xfId="99" applyFont="1" applyFill="1" applyBorder="1" applyAlignment="1" applyProtection="1">
      <alignment horizontal="center"/>
      <protection locked="0"/>
    </xf>
    <xf numFmtId="0" fontId="35" fillId="0" borderId="34" xfId="99" applyFont="1" applyFill="1" applyBorder="1" applyAlignment="1" applyProtection="1">
      <alignment horizontal="center"/>
      <protection locked="0"/>
    </xf>
    <xf numFmtId="0" fontId="35" fillId="0" borderId="88" xfId="99" applyFont="1" applyFill="1" applyBorder="1" applyAlignment="1" applyProtection="1">
      <alignment horizontal="center"/>
      <protection locked="0"/>
    </xf>
    <xf numFmtId="0" fontId="35" fillId="0" borderId="94" xfId="99" applyFont="1" applyFill="1" applyBorder="1" applyAlignment="1" applyProtection="1">
      <alignment horizontal="center" vertical="center" wrapText="1"/>
      <protection locked="0"/>
    </xf>
    <xf numFmtId="0" fontId="35" fillId="0" borderId="55" xfId="99" applyFont="1" applyFill="1" applyBorder="1" applyAlignment="1" applyProtection="1">
      <alignment horizontal="center"/>
      <protection locked="0"/>
    </xf>
    <xf numFmtId="0" fontId="35" fillId="0" borderId="92" xfId="99" applyFont="1" applyFill="1" applyBorder="1" applyAlignment="1" applyProtection="1">
      <alignment horizontal="center"/>
      <protection locked="0"/>
    </xf>
    <xf numFmtId="0" fontId="35" fillId="0" borderId="161" xfId="100" applyFont="1" applyFill="1" applyBorder="1" applyAlignment="1" applyProtection="1">
      <alignment horizontal="center"/>
      <protection locked="0"/>
    </xf>
    <xf numFmtId="0" fontId="35" fillId="0" borderId="162" xfId="100" applyFont="1" applyFill="1" applyBorder="1" applyAlignment="1" applyProtection="1">
      <alignment horizontal="center"/>
      <protection locked="0"/>
    </xf>
    <xf numFmtId="0" fontId="35" fillId="0" borderId="163" xfId="100" applyFont="1" applyFill="1" applyBorder="1" applyAlignment="1" applyProtection="1">
      <alignment horizontal="center"/>
      <protection locked="0"/>
    </xf>
    <xf numFmtId="0" fontId="35" fillId="0" borderId="63" xfId="99" applyFont="1" applyFill="1" applyBorder="1" applyAlignment="1" applyProtection="1">
      <alignment horizontal="center"/>
      <protection locked="0"/>
    </xf>
    <xf numFmtId="0" fontId="35" fillId="0" borderId="132" xfId="99" applyFont="1" applyFill="1" applyBorder="1" applyAlignment="1" applyProtection="1">
      <alignment horizontal="center"/>
      <protection locked="0"/>
    </xf>
    <xf numFmtId="0" fontId="35" fillId="0" borderId="165" xfId="99" applyFont="1" applyFill="1" applyBorder="1" applyAlignment="1" applyProtection="1">
      <alignment horizontal="center"/>
      <protection locked="0"/>
    </xf>
    <xf numFmtId="0" fontId="35" fillId="0" borderId="166" xfId="99" applyFont="1" applyFill="1" applyBorder="1" applyAlignment="1" applyProtection="1">
      <alignment horizontal="center"/>
      <protection locked="0"/>
    </xf>
    <xf numFmtId="0" fontId="35" fillId="0" borderId="165" xfId="93" applyFont="1" applyFill="1" applyBorder="1" applyAlignment="1">
      <alignment horizontal="center"/>
      <protection/>
    </xf>
    <xf numFmtId="0" fontId="35" fillId="0" borderId="166" xfId="93" applyFont="1" applyFill="1" applyBorder="1" applyAlignment="1">
      <alignment horizontal="center"/>
      <protection/>
    </xf>
    <xf numFmtId="0" fontId="35" fillId="0" borderId="167" xfId="93" applyFont="1" applyFill="1" applyBorder="1" applyAlignment="1">
      <alignment horizontal="center"/>
      <protection/>
    </xf>
    <xf numFmtId="0" fontId="35" fillId="0" borderId="100" xfId="99" applyFont="1" applyFill="1" applyBorder="1" applyAlignment="1" applyProtection="1">
      <alignment horizontal="center" vertical="center"/>
      <protection locked="0"/>
    </xf>
    <xf numFmtId="0" fontId="35" fillId="0" borderId="132" xfId="99" applyFont="1" applyFill="1" applyBorder="1" applyAlignment="1" applyProtection="1">
      <alignment horizontal="center" vertical="center"/>
      <protection locked="0"/>
    </xf>
    <xf numFmtId="0" fontId="35" fillId="0" borderId="63" xfId="99" applyFont="1" applyFill="1" applyBorder="1" applyAlignment="1" applyProtection="1">
      <alignment horizontal="center" vertical="center"/>
      <protection locked="0"/>
    </xf>
  </cellXfs>
  <cellStyles count="98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Лист1_Лист по уборке зерновых" xfId="97"/>
    <cellStyle name="Обычный_Лист1_Сводка на 17.08.2017 С" xfId="98"/>
    <cellStyle name="Обычный_Общая сводка" xfId="99"/>
    <cellStyle name="Обычный_Сводка" xfId="100"/>
    <cellStyle name="Обычный_Сводка11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A27" sqref="BA27:BE27"/>
    </sheetView>
  </sheetViews>
  <sheetFormatPr defaultColWidth="8.875" defaultRowHeight="12.75"/>
  <cols>
    <col min="1" max="1" width="20.25390625" style="4" customWidth="1"/>
    <col min="2" max="2" width="9.00390625" style="4" customWidth="1"/>
    <col min="3" max="3" width="10.125" style="4" customWidth="1"/>
    <col min="4" max="4" width="10.00390625" style="4" customWidth="1"/>
    <col min="5" max="5" width="6.875" style="4" customWidth="1"/>
    <col min="6" max="6" width="10.375" style="4" customWidth="1"/>
    <col min="7" max="7" width="8.25390625" style="4" customWidth="1"/>
    <col min="8" max="8" width="8.875" style="4" customWidth="1"/>
    <col min="9" max="9" width="9.00390625" style="4" customWidth="1"/>
    <col min="10" max="10" width="6.00390625" style="4" customWidth="1"/>
    <col min="11" max="11" width="9.125" style="4" customWidth="1"/>
    <col min="12" max="12" width="5.625" style="4" customWidth="1"/>
    <col min="13" max="14" width="7.75390625" style="4" customWidth="1"/>
    <col min="15" max="15" width="6.875" style="4" customWidth="1"/>
    <col min="16" max="16" width="7.75390625" style="4" customWidth="1"/>
    <col min="17" max="17" width="5.875" style="4" customWidth="1"/>
    <col min="18" max="18" width="6.625" style="4" hidden="1" customWidth="1"/>
    <col min="19" max="19" width="5.25390625" style="4" hidden="1" customWidth="1"/>
    <col min="20" max="20" width="6.125" style="4" hidden="1" customWidth="1"/>
    <col min="21" max="21" width="6.25390625" style="4" hidden="1" customWidth="1"/>
    <col min="22" max="22" width="6.00390625" style="4" hidden="1" customWidth="1"/>
    <col min="23" max="23" width="7.875" style="4" customWidth="1"/>
    <col min="24" max="25" width="7.375" style="4" customWidth="1"/>
    <col min="26" max="26" width="8.25390625" style="4" customWidth="1"/>
    <col min="27" max="27" width="7.25390625" style="4" customWidth="1"/>
    <col min="28" max="28" width="8.75390625" style="4" customWidth="1"/>
    <col min="29" max="29" width="7.125" style="4" customWidth="1"/>
    <col min="30" max="30" width="6.875" style="4" customWidth="1"/>
    <col min="31" max="31" width="8.375" style="4" customWidth="1"/>
    <col min="32" max="32" width="6.625" style="4" customWidth="1"/>
    <col min="33" max="33" width="8.625" style="4" customWidth="1"/>
    <col min="34" max="34" width="7.875" style="4" customWidth="1"/>
    <col min="35" max="35" width="6.375" style="4" customWidth="1"/>
    <col min="36" max="36" width="9.00390625" style="4" customWidth="1"/>
    <col min="37" max="37" width="5.875" style="4" bestFit="1" customWidth="1"/>
    <col min="38" max="38" width="8.625" style="4" customWidth="1"/>
    <col min="39" max="39" width="7.75390625" style="4" customWidth="1"/>
    <col min="40" max="40" width="7.375" style="4" customWidth="1"/>
    <col min="41" max="41" width="8.25390625" style="4" customWidth="1"/>
    <col min="42" max="42" width="5.875" style="4" bestFit="1" customWidth="1"/>
    <col min="43" max="43" width="7.625" style="4" hidden="1" customWidth="1"/>
    <col min="44" max="47" width="3.875" style="4" hidden="1" customWidth="1"/>
    <col min="48" max="48" width="9.125" style="4" customWidth="1"/>
    <col min="49" max="49" width="7.25390625" style="4" customWidth="1"/>
    <col min="50" max="50" width="7.125" style="4" customWidth="1"/>
    <col min="51" max="51" width="6.875" style="4" customWidth="1"/>
    <col min="52" max="52" width="6.125" style="4" customWidth="1"/>
    <col min="53" max="53" width="8.125" style="4" bestFit="1" customWidth="1"/>
    <col min="54" max="54" width="7.00390625" style="4" customWidth="1"/>
    <col min="55" max="55" width="6.375" style="4" customWidth="1"/>
    <col min="56" max="56" width="7.00390625" style="4" customWidth="1"/>
    <col min="57" max="57" width="6.375" style="4" customWidth="1"/>
    <col min="58" max="58" width="9.75390625" style="4" customWidth="1"/>
    <col min="59" max="59" width="7.125" style="4" customWidth="1"/>
    <col min="60" max="60" width="6.75390625" style="4" customWidth="1"/>
    <col min="61" max="61" width="6.125" style="4" customWidth="1"/>
    <col min="62" max="62" width="8.00390625" style="4" customWidth="1"/>
    <col min="63" max="63" width="6.875" style="4" hidden="1" customWidth="1"/>
    <col min="64" max="67" width="3.875" style="4" hidden="1" customWidth="1"/>
    <col min="68" max="68" width="6.875" style="4" hidden="1" customWidth="1"/>
    <col min="69" max="72" width="3.875" style="4" hidden="1" customWidth="1"/>
    <col min="73" max="73" width="9.875" style="4" customWidth="1"/>
    <col min="74" max="74" width="8.125" style="4" customWidth="1"/>
    <col min="75" max="75" width="6.875" style="4" customWidth="1"/>
    <col min="76" max="76" width="8.25390625" style="4" customWidth="1"/>
    <col min="77" max="77" width="7.75390625" style="4" customWidth="1"/>
    <col min="78" max="16384" width="8.875" style="4" customWidth="1"/>
  </cols>
  <sheetData>
    <row r="1" spans="1:72" ht="19.5" customHeight="1">
      <c r="A1" s="1"/>
      <c r="B1" s="2"/>
      <c r="C1" s="562" t="s">
        <v>131</v>
      </c>
      <c r="D1" s="562"/>
      <c r="E1" s="562"/>
      <c r="F1" s="562"/>
      <c r="G1" s="562"/>
      <c r="H1" s="562"/>
      <c r="I1" s="562"/>
      <c r="J1" s="562"/>
      <c r="K1" s="562"/>
      <c r="L1" s="562"/>
      <c r="M1" s="558"/>
      <c r="N1" s="558"/>
      <c r="O1" s="558"/>
      <c r="P1" s="558"/>
      <c r="Q1" s="558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18.75" thickBot="1">
      <c r="A2" s="2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7" ht="15.75" customHeight="1" thickBot="1">
      <c r="A3" s="559" t="s">
        <v>16</v>
      </c>
      <c r="B3" s="561" t="s">
        <v>45</v>
      </c>
      <c r="C3" s="557" t="s">
        <v>46</v>
      </c>
      <c r="D3" s="579"/>
      <c r="E3" s="579"/>
      <c r="F3" s="579"/>
      <c r="G3" s="580"/>
      <c r="H3" s="564" t="s">
        <v>47</v>
      </c>
      <c r="I3" s="580"/>
      <c r="J3" s="580"/>
      <c r="K3" s="580"/>
      <c r="L3" s="580"/>
      <c r="M3" s="564" t="s">
        <v>48</v>
      </c>
      <c r="N3" s="564"/>
      <c r="O3" s="564"/>
      <c r="P3" s="564"/>
      <c r="Q3" s="565"/>
      <c r="R3" s="576" t="s">
        <v>49</v>
      </c>
      <c r="S3" s="574"/>
      <c r="T3" s="574"/>
      <c r="U3" s="574"/>
      <c r="V3" s="569"/>
      <c r="W3" s="577" t="s">
        <v>50</v>
      </c>
      <c r="X3" s="564"/>
      <c r="Y3" s="564"/>
      <c r="Z3" s="564"/>
      <c r="AA3" s="564"/>
      <c r="AB3" s="570" t="s">
        <v>51</v>
      </c>
      <c r="AC3" s="570"/>
      <c r="AD3" s="570"/>
      <c r="AE3" s="570"/>
      <c r="AF3" s="573"/>
      <c r="AG3" s="564" t="s">
        <v>52</v>
      </c>
      <c r="AH3" s="564"/>
      <c r="AI3" s="564"/>
      <c r="AJ3" s="564"/>
      <c r="AK3" s="578"/>
      <c r="AL3" s="570" t="s">
        <v>71</v>
      </c>
      <c r="AM3" s="570"/>
      <c r="AN3" s="570"/>
      <c r="AO3" s="570"/>
      <c r="AP3" s="573"/>
      <c r="AQ3" s="574" t="s">
        <v>53</v>
      </c>
      <c r="AR3" s="574"/>
      <c r="AS3" s="574"/>
      <c r="AT3" s="574"/>
      <c r="AU3" s="569"/>
      <c r="AV3" s="570" t="s">
        <v>54</v>
      </c>
      <c r="AW3" s="570"/>
      <c r="AX3" s="570"/>
      <c r="AY3" s="570"/>
      <c r="AZ3" s="573"/>
      <c r="BA3" s="570" t="s">
        <v>55</v>
      </c>
      <c r="BB3" s="570"/>
      <c r="BC3" s="570"/>
      <c r="BD3" s="570"/>
      <c r="BE3" s="575"/>
      <c r="BF3" s="563" t="s">
        <v>56</v>
      </c>
      <c r="BG3" s="564"/>
      <c r="BH3" s="564"/>
      <c r="BI3" s="564"/>
      <c r="BJ3" s="565"/>
      <c r="BK3" s="566" t="s">
        <v>57</v>
      </c>
      <c r="BL3" s="567"/>
      <c r="BM3" s="567"/>
      <c r="BN3" s="567"/>
      <c r="BO3" s="568"/>
      <c r="BP3" s="569" t="s">
        <v>58</v>
      </c>
      <c r="BQ3" s="569"/>
      <c r="BR3" s="569"/>
      <c r="BS3" s="569"/>
      <c r="BT3" s="569"/>
      <c r="BU3" s="570" t="s">
        <v>59</v>
      </c>
      <c r="BV3" s="571"/>
      <c r="BW3" s="571"/>
      <c r="BX3" s="571"/>
      <c r="BY3" s="572"/>
    </row>
    <row r="4" spans="1:77" ht="138.75" customHeight="1" thickBot="1">
      <c r="A4" s="560"/>
      <c r="B4" s="556"/>
      <c r="C4" s="6" t="s">
        <v>60</v>
      </c>
      <c r="D4" s="7" t="s">
        <v>37</v>
      </c>
      <c r="E4" s="7" t="s">
        <v>0</v>
      </c>
      <c r="F4" s="7" t="s">
        <v>38</v>
      </c>
      <c r="G4" s="8" t="s">
        <v>39</v>
      </c>
      <c r="H4" s="9" t="s">
        <v>61</v>
      </c>
      <c r="I4" s="7" t="s">
        <v>37</v>
      </c>
      <c r="J4" s="7" t="s">
        <v>0</v>
      </c>
      <c r="K4" s="7" t="s">
        <v>38</v>
      </c>
      <c r="L4" s="8" t="s">
        <v>39</v>
      </c>
      <c r="M4" s="9" t="s">
        <v>62</v>
      </c>
      <c r="N4" s="7" t="s">
        <v>37</v>
      </c>
      <c r="O4" s="7" t="s">
        <v>0</v>
      </c>
      <c r="P4" s="7" t="s">
        <v>38</v>
      </c>
      <c r="Q4" s="240" t="s">
        <v>39</v>
      </c>
      <c r="R4" s="59" t="s">
        <v>36</v>
      </c>
      <c r="S4" s="7" t="s">
        <v>37</v>
      </c>
      <c r="T4" s="7" t="s">
        <v>0</v>
      </c>
      <c r="U4" s="7" t="s">
        <v>38</v>
      </c>
      <c r="V4" s="61" t="s">
        <v>39</v>
      </c>
      <c r="W4" s="59" t="s">
        <v>63</v>
      </c>
      <c r="X4" s="7" t="s">
        <v>37</v>
      </c>
      <c r="Y4" s="7" t="s">
        <v>0</v>
      </c>
      <c r="Z4" s="7" t="s">
        <v>38</v>
      </c>
      <c r="AA4" s="8" t="s">
        <v>39</v>
      </c>
      <c r="AB4" s="9" t="s">
        <v>64</v>
      </c>
      <c r="AC4" s="7" t="s">
        <v>37</v>
      </c>
      <c r="AD4" s="7" t="s">
        <v>0</v>
      </c>
      <c r="AE4" s="7" t="s">
        <v>38</v>
      </c>
      <c r="AF4" s="8" t="s">
        <v>39</v>
      </c>
      <c r="AG4" s="9" t="s">
        <v>70</v>
      </c>
      <c r="AH4" s="7" t="s">
        <v>37</v>
      </c>
      <c r="AI4" s="7" t="s">
        <v>0</v>
      </c>
      <c r="AJ4" s="7" t="s">
        <v>38</v>
      </c>
      <c r="AK4" s="61" t="s">
        <v>39</v>
      </c>
      <c r="AL4" s="9" t="s">
        <v>66</v>
      </c>
      <c r="AM4" s="7" t="s">
        <v>37</v>
      </c>
      <c r="AN4" s="7" t="s">
        <v>0</v>
      </c>
      <c r="AO4" s="7" t="s">
        <v>38</v>
      </c>
      <c r="AP4" s="61" t="s">
        <v>39</v>
      </c>
      <c r="AQ4" s="9" t="s">
        <v>66</v>
      </c>
      <c r="AR4" s="7" t="s">
        <v>37</v>
      </c>
      <c r="AS4" s="7" t="s">
        <v>0</v>
      </c>
      <c r="AT4" s="7" t="s">
        <v>38</v>
      </c>
      <c r="AU4" s="8" t="s">
        <v>39</v>
      </c>
      <c r="AV4" s="9" t="s">
        <v>66</v>
      </c>
      <c r="AW4" s="7" t="s">
        <v>37</v>
      </c>
      <c r="AX4" s="7" t="s">
        <v>0</v>
      </c>
      <c r="AY4" s="7" t="s">
        <v>38</v>
      </c>
      <c r="AZ4" s="8" t="s">
        <v>39</v>
      </c>
      <c r="BA4" s="9" t="s">
        <v>65</v>
      </c>
      <c r="BB4" s="7" t="s">
        <v>37</v>
      </c>
      <c r="BC4" s="7" t="s">
        <v>0</v>
      </c>
      <c r="BD4" s="7" t="s">
        <v>38</v>
      </c>
      <c r="BE4" s="8" t="s">
        <v>39</v>
      </c>
      <c r="BF4" s="10" t="s">
        <v>67</v>
      </c>
      <c r="BG4" s="7" t="s">
        <v>37</v>
      </c>
      <c r="BH4" s="7" t="s">
        <v>0</v>
      </c>
      <c r="BI4" s="7" t="s">
        <v>38</v>
      </c>
      <c r="BJ4" s="7" t="s">
        <v>39</v>
      </c>
      <c r="BK4" s="11" t="s">
        <v>67</v>
      </c>
      <c r="BL4" s="12" t="s">
        <v>37</v>
      </c>
      <c r="BM4" s="12" t="s">
        <v>0</v>
      </c>
      <c r="BN4" s="12" t="s">
        <v>38</v>
      </c>
      <c r="BO4" s="13" t="s">
        <v>39</v>
      </c>
      <c r="BP4" s="14" t="s">
        <v>67</v>
      </c>
      <c r="BQ4" s="15" t="s">
        <v>37</v>
      </c>
      <c r="BR4" s="15" t="s">
        <v>0</v>
      </c>
      <c r="BS4" s="15" t="s">
        <v>38</v>
      </c>
      <c r="BT4" s="16" t="s">
        <v>39</v>
      </c>
      <c r="BU4" s="14" t="s">
        <v>67</v>
      </c>
      <c r="BV4" s="15" t="s">
        <v>37</v>
      </c>
      <c r="BW4" s="15" t="s">
        <v>0</v>
      </c>
      <c r="BX4" s="15" t="s">
        <v>38</v>
      </c>
      <c r="BY4" s="61" t="s">
        <v>39</v>
      </c>
    </row>
    <row r="5" spans="1:77" s="17" customFormat="1" ht="18" customHeight="1">
      <c r="A5" s="145" t="s">
        <v>1</v>
      </c>
      <c r="B5" s="146"/>
      <c r="C5" s="147"/>
      <c r="D5" s="148"/>
      <c r="E5" s="149"/>
      <c r="F5" s="148"/>
      <c r="G5" s="150"/>
      <c r="H5" s="151"/>
      <c r="I5" s="148"/>
      <c r="J5" s="152"/>
      <c r="K5" s="148"/>
      <c r="L5" s="150"/>
      <c r="M5" s="153"/>
      <c r="N5" s="154"/>
      <c r="O5" s="149"/>
      <c r="P5" s="154"/>
      <c r="Q5" s="241"/>
      <c r="R5" s="238"/>
      <c r="S5" s="155"/>
      <c r="T5" s="156"/>
      <c r="U5" s="155"/>
      <c r="V5" s="157"/>
      <c r="W5" s="158"/>
      <c r="X5" s="155"/>
      <c r="Y5" s="156"/>
      <c r="Z5" s="155"/>
      <c r="AA5" s="159"/>
      <c r="AB5" s="160"/>
      <c r="AC5" s="155"/>
      <c r="AD5" s="156"/>
      <c r="AE5" s="155"/>
      <c r="AF5" s="159"/>
      <c r="AG5" s="160"/>
      <c r="AH5" s="155"/>
      <c r="AI5" s="156"/>
      <c r="AJ5" s="155"/>
      <c r="AK5" s="157"/>
      <c r="AL5" s="161"/>
      <c r="AM5" s="162"/>
      <c r="AN5" s="163"/>
      <c r="AO5" s="162"/>
      <c r="AP5" s="164"/>
      <c r="AQ5" s="165"/>
      <c r="AR5" s="166"/>
      <c r="AS5" s="166"/>
      <c r="AT5" s="166"/>
      <c r="AU5" s="167"/>
      <c r="AV5" s="168"/>
      <c r="AW5" s="166"/>
      <c r="AX5" s="166"/>
      <c r="AY5" s="166"/>
      <c r="AZ5" s="167"/>
      <c r="BA5" s="169"/>
      <c r="BB5" s="162"/>
      <c r="BC5" s="163"/>
      <c r="BD5" s="162"/>
      <c r="BE5" s="170"/>
      <c r="BF5" s="171"/>
      <c r="BG5" s="166"/>
      <c r="BH5" s="166"/>
      <c r="BI5" s="166"/>
      <c r="BJ5" s="167"/>
      <c r="BK5" s="172"/>
      <c r="BL5" s="173"/>
      <c r="BM5" s="173"/>
      <c r="BN5" s="173"/>
      <c r="BO5" s="174"/>
      <c r="BP5" s="175"/>
      <c r="BQ5" s="176"/>
      <c r="BR5" s="176"/>
      <c r="BS5" s="176"/>
      <c r="BT5" s="177"/>
      <c r="BU5" s="178"/>
      <c r="BV5" s="179"/>
      <c r="BW5" s="179"/>
      <c r="BX5" s="179"/>
      <c r="BY5" s="180"/>
    </row>
    <row r="6" spans="1:77" s="17" customFormat="1" ht="15.75" customHeight="1">
      <c r="A6" s="244" t="s">
        <v>17</v>
      </c>
      <c r="B6" s="245"/>
      <c r="C6" s="246">
        <f>SUM(H6+M6+R6+W6+AB6+AG6+AL6+AQ6+AV6+BA6+BF6+BK6+BP6+BU6)</f>
        <v>6531</v>
      </c>
      <c r="D6" s="247">
        <f>I6+N6+S6+X6+AC6+AH6+AM6+AR6+AW6+BB6+BG6+BL6+BQ6+BV6</f>
        <v>6191</v>
      </c>
      <c r="E6" s="248">
        <f>D6/C6*100</f>
        <v>94.79405910274077</v>
      </c>
      <c r="F6" s="247">
        <f>K6+P6+U6+Z6+AE6+AJ6+AO6+AT6+AY6+BD6+BI6+BN6+BS6+BX6</f>
        <v>11249</v>
      </c>
      <c r="G6" s="203">
        <f>F6/D6*10</f>
        <v>18.169924083346793</v>
      </c>
      <c r="H6" s="249">
        <v>2439</v>
      </c>
      <c r="I6" s="250">
        <v>2439</v>
      </c>
      <c r="J6" s="251">
        <f>I6/H6*100</f>
        <v>100</v>
      </c>
      <c r="K6" s="252">
        <v>4880</v>
      </c>
      <c r="L6" s="253">
        <f>K6/I6*10</f>
        <v>20.00820008200082</v>
      </c>
      <c r="M6" s="254">
        <v>255</v>
      </c>
      <c r="N6" s="255">
        <v>255</v>
      </c>
      <c r="O6" s="251">
        <f aca="true" t="shared" si="0" ref="O6:O17">N6/M6*100</f>
        <v>100</v>
      </c>
      <c r="P6" s="255">
        <v>528</v>
      </c>
      <c r="Q6" s="256">
        <f aca="true" t="shared" si="1" ref="Q6:Q17">P6/N6*10</f>
        <v>20.705882352941178</v>
      </c>
      <c r="R6" s="257"/>
      <c r="S6" s="258"/>
      <c r="T6" s="259"/>
      <c r="U6" s="258"/>
      <c r="V6" s="260"/>
      <c r="W6" s="261">
        <v>230</v>
      </c>
      <c r="X6" s="262">
        <v>230</v>
      </c>
      <c r="Y6" s="251">
        <f>X6/W6*100</f>
        <v>100</v>
      </c>
      <c r="Z6" s="252">
        <v>294</v>
      </c>
      <c r="AA6" s="203">
        <f>Z6/X6*10</f>
        <v>12.782608695652174</v>
      </c>
      <c r="AB6" s="263">
        <v>549</v>
      </c>
      <c r="AC6" s="264">
        <v>549</v>
      </c>
      <c r="AD6" s="265">
        <f>AC6/AB6*100</f>
        <v>100</v>
      </c>
      <c r="AE6" s="264">
        <v>1028</v>
      </c>
      <c r="AF6" s="266">
        <f>AE6/AC6*10</f>
        <v>18.72495446265938</v>
      </c>
      <c r="AG6" s="263">
        <v>120</v>
      </c>
      <c r="AH6" s="267">
        <v>120</v>
      </c>
      <c r="AI6" s="268">
        <f>AH6/AG6*100</f>
        <v>100</v>
      </c>
      <c r="AJ6" s="267">
        <v>228</v>
      </c>
      <c r="AK6" s="269">
        <f>AJ6/AH6*10</f>
        <v>19</v>
      </c>
      <c r="AL6" s="263">
        <v>2548</v>
      </c>
      <c r="AM6" s="264">
        <v>2548</v>
      </c>
      <c r="AN6" s="270">
        <f aca="true" t="shared" si="2" ref="AN6:AN16">AM6/AL6*100</f>
        <v>100</v>
      </c>
      <c r="AO6" s="264">
        <v>4226</v>
      </c>
      <c r="AP6" s="271">
        <f aca="true" t="shared" si="3" ref="AP6:AP16">AO6/AM6*10</f>
        <v>16.585557299843014</v>
      </c>
      <c r="AQ6" s="272">
        <v>90</v>
      </c>
      <c r="AR6" s="273"/>
      <c r="AS6" s="273"/>
      <c r="AT6" s="273"/>
      <c r="AU6" s="274"/>
      <c r="AV6" s="229"/>
      <c r="AW6" s="273"/>
      <c r="AX6" s="273"/>
      <c r="AY6" s="273"/>
      <c r="AZ6" s="274"/>
      <c r="BA6" s="263">
        <v>250</v>
      </c>
      <c r="BB6" s="275"/>
      <c r="BC6" s="251"/>
      <c r="BD6" s="275"/>
      <c r="BE6" s="253"/>
      <c r="BF6" s="276">
        <v>50</v>
      </c>
      <c r="BG6" s="277">
        <v>50</v>
      </c>
      <c r="BH6" s="277">
        <f>BG6/BF6*100</f>
        <v>100</v>
      </c>
      <c r="BI6" s="277">
        <v>65</v>
      </c>
      <c r="BJ6" s="274">
        <f>BI6/BG6*10</f>
        <v>13</v>
      </c>
      <c r="BK6" s="229"/>
      <c r="BL6" s="273"/>
      <c r="BM6" s="273"/>
      <c r="BN6" s="273"/>
      <c r="BO6" s="274"/>
      <c r="BP6" s="278"/>
      <c r="BQ6" s="277"/>
      <c r="BR6" s="277"/>
      <c r="BS6" s="277"/>
      <c r="BT6" s="279"/>
      <c r="BU6" s="280"/>
      <c r="BV6" s="281"/>
      <c r="BW6" s="281"/>
      <c r="BX6" s="281"/>
      <c r="BY6" s="282"/>
    </row>
    <row r="7" spans="1:77" s="17" customFormat="1" ht="15.75" customHeight="1">
      <c r="A7" s="244" t="s">
        <v>18</v>
      </c>
      <c r="B7" s="245">
        <v>359</v>
      </c>
      <c r="C7" s="246">
        <f aca="true" t="shared" si="4" ref="C7:C25">SUM(H7+M7+R7+W7+AB7+AG7+AL7+AQ7+AV7+BA7+BF7+BK7+BP7+BU7)</f>
        <v>21736</v>
      </c>
      <c r="D7" s="247">
        <f aca="true" t="shared" si="5" ref="D7:D25">I7+N7+S7+X7+AC7+AH7+AM7+AR7+AW7+BB7+BG7+BL7+BQ7+BV7</f>
        <v>18313</v>
      </c>
      <c r="E7" s="248">
        <f>D7/C7*100</f>
        <v>84.25193227824806</v>
      </c>
      <c r="F7" s="247">
        <f aca="true" t="shared" si="6" ref="F7:F24">K7+P7+U7+Z7+AE7+AJ7+AO7+AT7+AY7+BD7+BI7+BN7+BS7+BX7</f>
        <v>34160</v>
      </c>
      <c r="G7" s="203">
        <f>F7/D7*10</f>
        <v>18.653415606399825</v>
      </c>
      <c r="H7" s="249">
        <v>9463</v>
      </c>
      <c r="I7" s="250">
        <v>9463</v>
      </c>
      <c r="J7" s="251">
        <f>I7/H7*100</f>
        <v>100</v>
      </c>
      <c r="K7" s="252">
        <v>18407</v>
      </c>
      <c r="L7" s="253">
        <f>K7/I7*10</f>
        <v>19.45154813484096</v>
      </c>
      <c r="M7" s="254">
        <v>1469</v>
      </c>
      <c r="N7" s="255">
        <v>1469</v>
      </c>
      <c r="O7" s="251">
        <f t="shared" si="0"/>
        <v>100</v>
      </c>
      <c r="P7" s="255">
        <v>3253</v>
      </c>
      <c r="Q7" s="256">
        <f t="shared" si="1"/>
        <v>22.144315861130018</v>
      </c>
      <c r="R7" s="257"/>
      <c r="S7" s="258"/>
      <c r="T7" s="259"/>
      <c r="U7" s="258"/>
      <c r="V7" s="260"/>
      <c r="W7" s="261">
        <v>544</v>
      </c>
      <c r="X7" s="262">
        <v>544</v>
      </c>
      <c r="Y7" s="251">
        <f>X7/W7*100</f>
        <v>100</v>
      </c>
      <c r="Z7" s="252">
        <v>538</v>
      </c>
      <c r="AA7" s="203">
        <f>Z7/X7*10</f>
        <v>9.889705882352942</v>
      </c>
      <c r="AB7" s="263">
        <v>3125</v>
      </c>
      <c r="AC7" s="264">
        <v>2064</v>
      </c>
      <c r="AD7" s="265">
        <f>AC7/AB7*100</f>
        <v>66.048</v>
      </c>
      <c r="AE7" s="264">
        <v>3704</v>
      </c>
      <c r="AF7" s="266">
        <f>AE7/AC7*10</f>
        <v>17.94573643410853</v>
      </c>
      <c r="AG7" s="263">
        <v>4886</v>
      </c>
      <c r="AH7" s="267">
        <v>3176</v>
      </c>
      <c r="AI7" s="268">
        <f>AH7/AG7*100</f>
        <v>65.00204666393779</v>
      </c>
      <c r="AJ7" s="267">
        <v>5863</v>
      </c>
      <c r="AK7" s="269">
        <f>AJ7/AH7*10</f>
        <v>18.460327455919398</v>
      </c>
      <c r="AL7" s="263">
        <v>2022</v>
      </c>
      <c r="AM7" s="264">
        <v>1597</v>
      </c>
      <c r="AN7" s="270">
        <f t="shared" si="2"/>
        <v>78.98120672601385</v>
      </c>
      <c r="AO7" s="264">
        <v>2395</v>
      </c>
      <c r="AP7" s="271">
        <f t="shared" si="3"/>
        <v>14.996869129618034</v>
      </c>
      <c r="AQ7" s="272">
        <v>35</v>
      </c>
      <c r="AR7" s="273"/>
      <c r="AS7" s="273"/>
      <c r="AT7" s="273"/>
      <c r="AU7" s="274"/>
      <c r="AV7" s="229"/>
      <c r="AW7" s="273"/>
      <c r="AX7" s="273"/>
      <c r="AY7" s="273"/>
      <c r="AZ7" s="274"/>
      <c r="BA7" s="263">
        <v>28</v>
      </c>
      <c r="BB7" s="275"/>
      <c r="BC7" s="251"/>
      <c r="BD7" s="275"/>
      <c r="BE7" s="253"/>
      <c r="BF7" s="276">
        <v>45</v>
      </c>
      <c r="BG7" s="277"/>
      <c r="BH7" s="277"/>
      <c r="BI7" s="277"/>
      <c r="BJ7" s="274"/>
      <c r="BK7" s="229"/>
      <c r="BL7" s="273"/>
      <c r="BM7" s="273"/>
      <c r="BN7" s="273"/>
      <c r="BO7" s="274"/>
      <c r="BP7" s="278">
        <v>59</v>
      </c>
      <c r="BQ7" s="277"/>
      <c r="BR7" s="277"/>
      <c r="BS7" s="277"/>
      <c r="BT7" s="279"/>
      <c r="BU7" s="280">
        <v>60</v>
      </c>
      <c r="BV7" s="281"/>
      <c r="BW7" s="281"/>
      <c r="BX7" s="281"/>
      <c r="BY7" s="282"/>
    </row>
    <row r="8" spans="1:77" s="17" customFormat="1" ht="15.75" customHeight="1">
      <c r="A8" s="244" t="s">
        <v>2</v>
      </c>
      <c r="B8" s="245"/>
      <c r="C8" s="246">
        <f t="shared" si="4"/>
        <v>5957</v>
      </c>
      <c r="D8" s="247">
        <f>I8+N8+S8+X8+AC8+AH8+AM8+AR8+AW8+BB8+BG8+BL8+BQ8+BV8</f>
        <v>4637</v>
      </c>
      <c r="E8" s="248">
        <f>D8/C8*100</f>
        <v>77.84119523249959</v>
      </c>
      <c r="F8" s="247">
        <f t="shared" si="6"/>
        <v>5997</v>
      </c>
      <c r="G8" s="203">
        <f>F8/D8*10</f>
        <v>12.93293077420746</v>
      </c>
      <c r="H8" s="249">
        <v>1710</v>
      </c>
      <c r="I8" s="250">
        <v>1710</v>
      </c>
      <c r="J8" s="251">
        <f>I8/H8*100</f>
        <v>100</v>
      </c>
      <c r="K8" s="252">
        <v>2366</v>
      </c>
      <c r="L8" s="253">
        <f>K8/I8*10</f>
        <v>13.83625730994152</v>
      </c>
      <c r="M8" s="254">
        <v>420</v>
      </c>
      <c r="N8" s="255">
        <v>420</v>
      </c>
      <c r="O8" s="251">
        <f t="shared" si="0"/>
        <v>100</v>
      </c>
      <c r="P8" s="255">
        <v>630</v>
      </c>
      <c r="Q8" s="256">
        <f t="shared" si="1"/>
        <v>15</v>
      </c>
      <c r="R8" s="257">
        <v>80</v>
      </c>
      <c r="S8" s="258">
        <v>80</v>
      </c>
      <c r="T8" s="259">
        <f>S8/R8*100</f>
        <v>100</v>
      </c>
      <c r="U8" s="258">
        <v>80</v>
      </c>
      <c r="V8" s="260">
        <f>U8/S8*10</f>
        <v>10</v>
      </c>
      <c r="W8" s="261"/>
      <c r="X8" s="262"/>
      <c r="Y8" s="251"/>
      <c r="Z8" s="252"/>
      <c r="AA8" s="203"/>
      <c r="AB8" s="263">
        <v>777</v>
      </c>
      <c r="AC8" s="264">
        <v>680</v>
      </c>
      <c r="AD8" s="265">
        <f>AC8/AB8*100</f>
        <v>87.51608751608751</v>
      </c>
      <c r="AE8" s="264">
        <v>884</v>
      </c>
      <c r="AF8" s="266">
        <f>AE8/AC8*10</f>
        <v>13</v>
      </c>
      <c r="AG8" s="263">
        <v>787</v>
      </c>
      <c r="AH8" s="267">
        <v>787</v>
      </c>
      <c r="AI8" s="268">
        <f>AH8/AG8*100</f>
        <v>100</v>
      </c>
      <c r="AJ8" s="267">
        <v>853</v>
      </c>
      <c r="AK8" s="269">
        <f>AJ8/AH8*10</f>
        <v>10.838627700127066</v>
      </c>
      <c r="AL8" s="263">
        <v>1000</v>
      </c>
      <c r="AM8" s="264">
        <v>880</v>
      </c>
      <c r="AN8" s="270">
        <f t="shared" si="2"/>
        <v>88</v>
      </c>
      <c r="AO8" s="264">
        <v>1144</v>
      </c>
      <c r="AP8" s="271">
        <f t="shared" si="3"/>
        <v>13</v>
      </c>
      <c r="AQ8" s="272"/>
      <c r="AR8" s="273"/>
      <c r="AS8" s="273"/>
      <c r="AT8" s="273"/>
      <c r="AU8" s="274"/>
      <c r="AV8" s="229"/>
      <c r="AW8" s="273"/>
      <c r="AX8" s="273"/>
      <c r="AY8" s="273"/>
      <c r="AZ8" s="274"/>
      <c r="BA8" s="263">
        <v>483</v>
      </c>
      <c r="BB8" s="275"/>
      <c r="BC8" s="251"/>
      <c r="BD8" s="275"/>
      <c r="BE8" s="253"/>
      <c r="BF8" s="276"/>
      <c r="BG8" s="277"/>
      <c r="BH8" s="277"/>
      <c r="BI8" s="277"/>
      <c r="BJ8" s="274"/>
      <c r="BK8" s="229"/>
      <c r="BL8" s="273"/>
      <c r="BM8" s="273"/>
      <c r="BN8" s="273"/>
      <c r="BO8" s="274"/>
      <c r="BP8" s="278"/>
      <c r="BQ8" s="277"/>
      <c r="BR8" s="277"/>
      <c r="BS8" s="277"/>
      <c r="BT8" s="279"/>
      <c r="BU8" s="280">
        <v>700</v>
      </c>
      <c r="BV8" s="281">
        <v>80</v>
      </c>
      <c r="BW8" s="270">
        <f>BV8/BU8*100</f>
        <v>11.428571428571429</v>
      </c>
      <c r="BX8" s="281">
        <v>40</v>
      </c>
      <c r="BY8" s="271">
        <f>BX8/BV8*10</f>
        <v>5</v>
      </c>
    </row>
    <row r="9" spans="1:77" s="17" customFormat="1" ht="15.75" customHeight="1">
      <c r="A9" s="244" t="s">
        <v>3</v>
      </c>
      <c r="B9" s="245">
        <v>70</v>
      </c>
      <c r="C9" s="246">
        <f t="shared" si="4"/>
        <v>20924</v>
      </c>
      <c r="D9" s="247">
        <f t="shared" si="5"/>
        <v>15361</v>
      </c>
      <c r="E9" s="248">
        <f aca="true" t="shared" si="7" ref="E9:E25">D9/C9*100</f>
        <v>73.41330529535462</v>
      </c>
      <c r="F9" s="247">
        <f t="shared" si="6"/>
        <v>34526</v>
      </c>
      <c r="G9" s="203">
        <f aca="true" t="shared" si="8" ref="G9:G25">F9/D9*10</f>
        <v>22.476401275958597</v>
      </c>
      <c r="H9" s="249">
        <v>11217</v>
      </c>
      <c r="I9" s="250">
        <v>11217</v>
      </c>
      <c r="J9" s="251">
        <f aca="true" t="shared" si="9" ref="J9:J26">I9/H9*100</f>
        <v>100</v>
      </c>
      <c r="K9" s="252">
        <v>27023</v>
      </c>
      <c r="L9" s="253">
        <f>K9/I9*10</f>
        <v>24.091111705447087</v>
      </c>
      <c r="M9" s="254">
        <v>929</v>
      </c>
      <c r="N9" s="255">
        <v>929</v>
      </c>
      <c r="O9" s="251">
        <f t="shared" si="0"/>
        <v>100</v>
      </c>
      <c r="P9" s="255">
        <v>1962</v>
      </c>
      <c r="Q9" s="256">
        <f t="shared" si="1"/>
        <v>21.1194833153929</v>
      </c>
      <c r="R9" s="257"/>
      <c r="S9" s="258"/>
      <c r="T9" s="259"/>
      <c r="U9" s="258"/>
      <c r="V9" s="260"/>
      <c r="W9" s="261">
        <v>770</v>
      </c>
      <c r="X9" s="262">
        <v>770</v>
      </c>
      <c r="Y9" s="251">
        <f aca="true" t="shared" si="10" ref="Y9:Y18">X9/W9*100</f>
        <v>100</v>
      </c>
      <c r="Z9" s="252">
        <v>574</v>
      </c>
      <c r="AA9" s="203">
        <f aca="true" t="shared" si="11" ref="AA9:AA18">Z9/X9*10</f>
        <v>7.454545454545455</v>
      </c>
      <c r="AB9" s="263">
        <v>3796</v>
      </c>
      <c r="AC9" s="264">
        <v>315</v>
      </c>
      <c r="AD9" s="265">
        <f>AC9/AB9*100</f>
        <v>8.298208640674394</v>
      </c>
      <c r="AE9" s="264">
        <v>465</v>
      </c>
      <c r="AF9" s="266">
        <f>AE9/AC9*10</f>
        <v>14.761904761904763</v>
      </c>
      <c r="AG9" s="263">
        <v>2941</v>
      </c>
      <c r="AH9" s="267">
        <v>1398</v>
      </c>
      <c r="AI9" s="268">
        <f aca="true" t="shared" si="12" ref="AI9:AI26">AH9/AG9*100</f>
        <v>47.534852091125465</v>
      </c>
      <c r="AJ9" s="267">
        <v>3216</v>
      </c>
      <c r="AK9" s="269">
        <f aca="true" t="shared" si="13" ref="AK9:AK26">AJ9/AH9*10</f>
        <v>23.00429184549356</v>
      </c>
      <c r="AL9" s="263">
        <v>1088</v>
      </c>
      <c r="AM9" s="264">
        <v>682</v>
      </c>
      <c r="AN9" s="270">
        <f t="shared" si="2"/>
        <v>62.68382352941176</v>
      </c>
      <c r="AO9" s="264">
        <v>1240</v>
      </c>
      <c r="AP9" s="271">
        <f t="shared" si="3"/>
        <v>18.18181818181818</v>
      </c>
      <c r="AQ9" s="272">
        <v>35</v>
      </c>
      <c r="AR9" s="273"/>
      <c r="AS9" s="273"/>
      <c r="AT9" s="273"/>
      <c r="AU9" s="274"/>
      <c r="AV9" s="229">
        <v>30</v>
      </c>
      <c r="AW9" s="273">
        <v>30</v>
      </c>
      <c r="AX9" s="273">
        <f>AW9/AV9*100</f>
        <v>100</v>
      </c>
      <c r="AY9" s="273">
        <v>36</v>
      </c>
      <c r="AZ9" s="283">
        <f>AY9/AW9*10</f>
        <v>12</v>
      </c>
      <c r="BA9" s="263"/>
      <c r="BB9" s="275"/>
      <c r="BC9" s="251"/>
      <c r="BD9" s="275"/>
      <c r="BE9" s="253"/>
      <c r="BF9" s="276"/>
      <c r="BG9" s="277"/>
      <c r="BH9" s="277"/>
      <c r="BI9" s="277"/>
      <c r="BJ9" s="274"/>
      <c r="BK9" s="229">
        <v>98</v>
      </c>
      <c r="BL9" s="273"/>
      <c r="BM9" s="273"/>
      <c r="BN9" s="273"/>
      <c r="BO9" s="274"/>
      <c r="BP9" s="278"/>
      <c r="BQ9" s="277"/>
      <c r="BR9" s="277"/>
      <c r="BS9" s="277"/>
      <c r="BT9" s="279"/>
      <c r="BU9" s="280">
        <v>20</v>
      </c>
      <c r="BV9" s="281">
        <v>20</v>
      </c>
      <c r="BW9" s="270">
        <f>BV9/BU9*100</f>
        <v>100</v>
      </c>
      <c r="BX9" s="281">
        <v>10</v>
      </c>
      <c r="BY9" s="271">
        <f>BX9/BV9*10</f>
        <v>5</v>
      </c>
    </row>
    <row r="10" spans="1:77" s="17" customFormat="1" ht="15" customHeight="1">
      <c r="A10" s="244" t="s">
        <v>19</v>
      </c>
      <c r="B10" s="245">
        <v>1012</v>
      </c>
      <c r="C10" s="246">
        <f t="shared" si="4"/>
        <v>29991</v>
      </c>
      <c r="D10" s="247">
        <f t="shared" si="5"/>
        <v>25170</v>
      </c>
      <c r="E10" s="248">
        <f t="shared" si="7"/>
        <v>83.92517755326598</v>
      </c>
      <c r="F10" s="247">
        <f>K10+P10+U10+Z10+AE10+AJ10+AO10+AT10+AY10+BD10+BI10+BN10+BS10+BX10</f>
        <v>56703</v>
      </c>
      <c r="G10" s="203">
        <f t="shared" si="8"/>
        <v>22.528009535160905</v>
      </c>
      <c r="H10" s="249">
        <v>14593</v>
      </c>
      <c r="I10" s="250">
        <v>14453</v>
      </c>
      <c r="J10" s="251">
        <f t="shared" si="9"/>
        <v>99.04063592133214</v>
      </c>
      <c r="K10" s="252">
        <v>38980</v>
      </c>
      <c r="L10" s="253">
        <f aca="true" t="shared" si="14" ref="L10:L26">K10/I10*10</f>
        <v>26.970179201549854</v>
      </c>
      <c r="M10" s="254">
        <v>962</v>
      </c>
      <c r="N10" s="255">
        <v>880</v>
      </c>
      <c r="O10" s="251">
        <f t="shared" si="0"/>
        <v>91.47609147609148</v>
      </c>
      <c r="P10" s="255">
        <v>2576</v>
      </c>
      <c r="Q10" s="256">
        <f t="shared" si="1"/>
        <v>29.272727272727273</v>
      </c>
      <c r="R10" s="257"/>
      <c r="S10" s="258"/>
      <c r="T10" s="259"/>
      <c r="U10" s="258"/>
      <c r="V10" s="260"/>
      <c r="W10" s="261">
        <v>588</v>
      </c>
      <c r="X10" s="262">
        <v>588</v>
      </c>
      <c r="Y10" s="251">
        <f t="shared" si="10"/>
        <v>100</v>
      </c>
      <c r="Z10" s="252">
        <v>710</v>
      </c>
      <c r="AA10" s="203">
        <f t="shared" si="11"/>
        <v>12.074829931972788</v>
      </c>
      <c r="AB10" s="263">
        <v>5482</v>
      </c>
      <c r="AC10" s="264">
        <v>4583</v>
      </c>
      <c r="AD10" s="265">
        <f aca="true" t="shared" si="15" ref="AD10:AD18">AC10/AB10*100</f>
        <v>83.60087559284932</v>
      </c>
      <c r="AE10" s="264">
        <v>7718</v>
      </c>
      <c r="AF10" s="266">
        <f aca="true" t="shared" si="16" ref="AF10:AF18">AE10/AC10*10</f>
        <v>16.840497490726598</v>
      </c>
      <c r="AG10" s="263">
        <v>3813</v>
      </c>
      <c r="AH10" s="267">
        <v>2673</v>
      </c>
      <c r="AI10" s="268">
        <f t="shared" si="12"/>
        <v>70.10228166797798</v>
      </c>
      <c r="AJ10" s="267">
        <v>4057</v>
      </c>
      <c r="AK10" s="269">
        <f t="shared" si="13"/>
        <v>15.177702955480735</v>
      </c>
      <c r="AL10" s="263">
        <v>3651</v>
      </c>
      <c r="AM10" s="264">
        <v>1993</v>
      </c>
      <c r="AN10" s="270">
        <f t="shared" si="2"/>
        <v>54.5877841687209</v>
      </c>
      <c r="AO10" s="264">
        <v>2662</v>
      </c>
      <c r="AP10" s="271">
        <f t="shared" si="3"/>
        <v>13.356748620170597</v>
      </c>
      <c r="AQ10" s="272">
        <v>137</v>
      </c>
      <c r="AR10" s="273"/>
      <c r="AS10" s="273"/>
      <c r="AT10" s="273"/>
      <c r="AU10" s="274"/>
      <c r="AV10" s="229">
        <v>174</v>
      </c>
      <c r="AW10" s="273"/>
      <c r="AX10" s="273"/>
      <c r="AY10" s="273"/>
      <c r="AZ10" s="274"/>
      <c r="BA10" s="263">
        <v>555</v>
      </c>
      <c r="BB10" s="275"/>
      <c r="BC10" s="251"/>
      <c r="BD10" s="275"/>
      <c r="BE10" s="253"/>
      <c r="BF10" s="276"/>
      <c r="BG10" s="277"/>
      <c r="BH10" s="277"/>
      <c r="BI10" s="277"/>
      <c r="BJ10" s="274"/>
      <c r="BK10" s="229">
        <v>36</v>
      </c>
      <c r="BL10" s="273"/>
      <c r="BM10" s="273"/>
      <c r="BN10" s="273"/>
      <c r="BO10" s="274"/>
      <c r="BP10" s="278"/>
      <c r="BQ10" s="277"/>
      <c r="BR10" s="277"/>
      <c r="BS10" s="277"/>
      <c r="BT10" s="279"/>
      <c r="BU10" s="280"/>
      <c r="BV10" s="281"/>
      <c r="BW10" s="270"/>
      <c r="BX10" s="281"/>
      <c r="BY10" s="271"/>
    </row>
    <row r="11" spans="1:77" s="17" customFormat="1" ht="15.75" customHeight="1">
      <c r="A11" s="244" t="s">
        <v>4</v>
      </c>
      <c r="B11" s="245">
        <v>2049</v>
      </c>
      <c r="C11" s="246">
        <f t="shared" si="4"/>
        <v>57460</v>
      </c>
      <c r="D11" s="247">
        <f t="shared" si="5"/>
        <v>37877</v>
      </c>
      <c r="E11" s="248">
        <f t="shared" si="7"/>
        <v>65.91890010442046</v>
      </c>
      <c r="F11" s="247">
        <f t="shared" si="6"/>
        <v>75382</v>
      </c>
      <c r="G11" s="203">
        <f t="shared" si="8"/>
        <v>19.9017873643636</v>
      </c>
      <c r="H11" s="249">
        <v>24191</v>
      </c>
      <c r="I11" s="250">
        <v>23985</v>
      </c>
      <c r="J11" s="251">
        <f t="shared" si="9"/>
        <v>99.14844363606299</v>
      </c>
      <c r="K11" s="252">
        <v>54126</v>
      </c>
      <c r="L11" s="253">
        <f t="shared" si="14"/>
        <v>22.566604127579737</v>
      </c>
      <c r="M11" s="254">
        <v>1092</v>
      </c>
      <c r="N11" s="255">
        <v>700</v>
      </c>
      <c r="O11" s="251">
        <f t="shared" si="0"/>
        <v>64.1025641025641</v>
      </c>
      <c r="P11" s="255">
        <v>883</v>
      </c>
      <c r="Q11" s="256">
        <f t="shared" si="1"/>
        <v>12.614285714285714</v>
      </c>
      <c r="R11" s="257"/>
      <c r="S11" s="258"/>
      <c r="T11" s="259"/>
      <c r="U11" s="258"/>
      <c r="V11" s="260"/>
      <c r="W11" s="261">
        <v>1871</v>
      </c>
      <c r="X11" s="262">
        <v>1044</v>
      </c>
      <c r="Y11" s="251">
        <f t="shared" si="10"/>
        <v>55.799037947621585</v>
      </c>
      <c r="Z11" s="252">
        <v>987</v>
      </c>
      <c r="AA11" s="203">
        <f t="shared" si="11"/>
        <v>9.454022988505747</v>
      </c>
      <c r="AB11" s="263">
        <v>16556</v>
      </c>
      <c r="AC11" s="264">
        <v>6193</v>
      </c>
      <c r="AD11" s="265">
        <f t="shared" si="15"/>
        <v>37.406378352259004</v>
      </c>
      <c r="AE11" s="264">
        <v>8914</v>
      </c>
      <c r="AF11" s="266">
        <f t="shared" si="16"/>
        <v>14.393670272888745</v>
      </c>
      <c r="AG11" s="263">
        <v>11732</v>
      </c>
      <c r="AH11" s="267">
        <v>5311</v>
      </c>
      <c r="AI11" s="268">
        <f t="shared" si="12"/>
        <v>45.26934878963518</v>
      </c>
      <c r="AJ11" s="267">
        <v>9861</v>
      </c>
      <c r="AK11" s="269">
        <f t="shared" si="13"/>
        <v>18.5671248352476</v>
      </c>
      <c r="AL11" s="263">
        <v>1141</v>
      </c>
      <c r="AM11" s="264">
        <v>644</v>
      </c>
      <c r="AN11" s="270">
        <f t="shared" si="2"/>
        <v>56.44171779141104</v>
      </c>
      <c r="AO11" s="264">
        <v>611</v>
      </c>
      <c r="AP11" s="271">
        <f t="shared" si="3"/>
        <v>9.487577639751553</v>
      </c>
      <c r="AQ11" s="272">
        <v>141</v>
      </c>
      <c r="AR11" s="273"/>
      <c r="AS11" s="273"/>
      <c r="AT11" s="273"/>
      <c r="AU11" s="274"/>
      <c r="AV11" s="229"/>
      <c r="AW11" s="273"/>
      <c r="AX11" s="273"/>
      <c r="AY11" s="273"/>
      <c r="AZ11" s="274"/>
      <c r="BA11" s="263">
        <v>710</v>
      </c>
      <c r="BB11" s="275"/>
      <c r="BC11" s="251"/>
      <c r="BD11" s="275"/>
      <c r="BE11" s="253"/>
      <c r="BF11" s="276">
        <v>10</v>
      </c>
      <c r="BG11" s="277"/>
      <c r="BH11" s="277"/>
      <c r="BI11" s="277"/>
      <c r="BJ11" s="274"/>
      <c r="BK11" s="229"/>
      <c r="BL11" s="273"/>
      <c r="BM11" s="273"/>
      <c r="BN11" s="273"/>
      <c r="BO11" s="274"/>
      <c r="BP11" s="278">
        <v>16</v>
      </c>
      <c r="BQ11" s="277"/>
      <c r="BR11" s="277"/>
      <c r="BS11" s="277"/>
      <c r="BT11" s="279"/>
      <c r="BU11" s="280"/>
      <c r="BV11" s="281"/>
      <c r="BW11" s="270"/>
      <c r="BX11" s="281"/>
      <c r="BY11" s="271"/>
    </row>
    <row r="12" spans="1:77" s="17" customFormat="1" ht="15" customHeight="1">
      <c r="A12" s="244" t="s">
        <v>5</v>
      </c>
      <c r="B12" s="245">
        <v>1395</v>
      </c>
      <c r="C12" s="246">
        <f t="shared" si="4"/>
        <v>79621</v>
      </c>
      <c r="D12" s="247">
        <f t="shared" si="5"/>
        <v>60517</v>
      </c>
      <c r="E12" s="248">
        <f t="shared" si="7"/>
        <v>76.00632998831966</v>
      </c>
      <c r="F12" s="247">
        <f t="shared" si="6"/>
        <v>177090</v>
      </c>
      <c r="G12" s="203">
        <f t="shared" si="8"/>
        <v>29.262851760662294</v>
      </c>
      <c r="H12" s="249">
        <v>36255</v>
      </c>
      <c r="I12" s="250">
        <v>34421</v>
      </c>
      <c r="J12" s="251">
        <f t="shared" si="9"/>
        <v>94.9413873948421</v>
      </c>
      <c r="K12" s="252">
        <v>111779</v>
      </c>
      <c r="L12" s="253">
        <f t="shared" si="14"/>
        <v>32.474071061270735</v>
      </c>
      <c r="M12" s="254">
        <v>6222</v>
      </c>
      <c r="N12" s="255">
        <v>5196</v>
      </c>
      <c r="O12" s="251">
        <f t="shared" si="0"/>
        <v>83.51012536162006</v>
      </c>
      <c r="P12" s="255">
        <v>15917</v>
      </c>
      <c r="Q12" s="256">
        <f t="shared" si="1"/>
        <v>30.63317936874519</v>
      </c>
      <c r="R12" s="257"/>
      <c r="S12" s="258"/>
      <c r="T12" s="259"/>
      <c r="U12" s="258"/>
      <c r="V12" s="260"/>
      <c r="W12" s="261">
        <v>2141</v>
      </c>
      <c r="X12" s="262">
        <v>1778</v>
      </c>
      <c r="Y12" s="251">
        <f t="shared" si="10"/>
        <v>83.04530593180756</v>
      </c>
      <c r="Z12" s="252">
        <v>4014</v>
      </c>
      <c r="AA12" s="203">
        <f t="shared" si="11"/>
        <v>22.575928008998876</v>
      </c>
      <c r="AB12" s="263">
        <v>12120</v>
      </c>
      <c r="AC12" s="264">
        <v>4610</v>
      </c>
      <c r="AD12" s="265">
        <f t="shared" si="15"/>
        <v>38.03630363036304</v>
      </c>
      <c r="AE12" s="264">
        <v>12143</v>
      </c>
      <c r="AF12" s="266">
        <f t="shared" si="16"/>
        <v>26.34056399132321</v>
      </c>
      <c r="AG12" s="263">
        <v>18130</v>
      </c>
      <c r="AH12" s="267">
        <v>13051</v>
      </c>
      <c r="AI12" s="268">
        <f t="shared" si="12"/>
        <v>71.98565912851626</v>
      </c>
      <c r="AJ12" s="267">
        <v>31311</v>
      </c>
      <c r="AK12" s="269">
        <f t="shared" si="13"/>
        <v>23.991265037161902</v>
      </c>
      <c r="AL12" s="263">
        <v>4291</v>
      </c>
      <c r="AM12" s="264">
        <v>1461</v>
      </c>
      <c r="AN12" s="270">
        <f t="shared" si="2"/>
        <v>34.04800745746912</v>
      </c>
      <c r="AO12" s="264">
        <v>1926</v>
      </c>
      <c r="AP12" s="271">
        <f t="shared" si="3"/>
        <v>13.18275154004107</v>
      </c>
      <c r="AQ12" s="272">
        <v>140</v>
      </c>
      <c r="AR12" s="273"/>
      <c r="AS12" s="273"/>
      <c r="AT12" s="273"/>
      <c r="AU12" s="274"/>
      <c r="AV12" s="229">
        <v>32</v>
      </c>
      <c r="AW12" s="273"/>
      <c r="AX12" s="273"/>
      <c r="AY12" s="273"/>
      <c r="AZ12" s="274"/>
      <c r="BA12" s="263">
        <v>290</v>
      </c>
      <c r="BB12" s="275"/>
      <c r="BC12" s="251"/>
      <c r="BD12" s="275"/>
      <c r="BE12" s="253"/>
      <c r="BF12" s="276"/>
      <c r="BG12" s="277"/>
      <c r="BH12" s="277"/>
      <c r="BI12" s="277"/>
      <c r="BJ12" s="274"/>
      <c r="BK12" s="229"/>
      <c r="BL12" s="273"/>
      <c r="BM12" s="273"/>
      <c r="BN12" s="273"/>
      <c r="BO12" s="274"/>
      <c r="BP12" s="278"/>
      <c r="BQ12" s="277"/>
      <c r="BR12" s="277"/>
      <c r="BS12" s="277"/>
      <c r="BT12" s="279"/>
      <c r="BU12" s="280"/>
      <c r="BV12" s="281"/>
      <c r="BW12" s="270"/>
      <c r="BX12" s="281"/>
      <c r="BY12" s="271"/>
    </row>
    <row r="13" spans="1:77" s="17" customFormat="1" ht="16.5" customHeight="1">
      <c r="A13" s="244" t="s">
        <v>6</v>
      </c>
      <c r="B13" s="245"/>
      <c r="C13" s="246">
        <f t="shared" si="4"/>
        <v>15199</v>
      </c>
      <c r="D13" s="247">
        <f t="shared" si="5"/>
        <v>13384</v>
      </c>
      <c r="E13" s="248">
        <f t="shared" si="7"/>
        <v>88.05842489637476</v>
      </c>
      <c r="F13" s="247">
        <f t="shared" si="6"/>
        <v>24119</v>
      </c>
      <c r="G13" s="203">
        <f t="shared" si="8"/>
        <v>18.02077106993425</v>
      </c>
      <c r="H13" s="249">
        <v>11243</v>
      </c>
      <c r="I13" s="250">
        <v>11243</v>
      </c>
      <c r="J13" s="251">
        <f t="shared" si="9"/>
        <v>100</v>
      </c>
      <c r="K13" s="252">
        <v>22071</v>
      </c>
      <c r="L13" s="253">
        <f t="shared" si="14"/>
        <v>19.63088143733879</v>
      </c>
      <c r="M13" s="254">
        <v>432</v>
      </c>
      <c r="N13" s="255">
        <v>432</v>
      </c>
      <c r="O13" s="251">
        <f t="shared" si="0"/>
        <v>100</v>
      </c>
      <c r="P13" s="255">
        <v>442</v>
      </c>
      <c r="Q13" s="256">
        <f t="shared" si="1"/>
        <v>10.231481481481481</v>
      </c>
      <c r="R13" s="257"/>
      <c r="S13" s="258"/>
      <c r="T13" s="259"/>
      <c r="U13" s="258"/>
      <c r="V13" s="260"/>
      <c r="W13" s="261">
        <v>404</v>
      </c>
      <c r="X13" s="262">
        <v>404</v>
      </c>
      <c r="Y13" s="251">
        <f t="shared" si="10"/>
        <v>100</v>
      </c>
      <c r="Z13" s="284">
        <v>343</v>
      </c>
      <c r="AA13" s="203">
        <f t="shared" si="11"/>
        <v>8.49009900990099</v>
      </c>
      <c r="AB13" s="263">
        <v>1436</v>
      </c>
      <c r="AC13" s="258">
        <v>70</v>
      </c>
      <c r="AD13" s="265">
        <f t="shared" si="15"/>
        <v>4.874651810584958</v>
      </c>
      <c r="AE13" s="258">
        <v>45</v>
      </c>
      <c r="AF13" s="266">
        <f t="shared" si="16"/>
        <v>6.428571428571429</v>
      </c>
      <c r="AG13" s="263">
        <v>636</v>
      </c>
      <c r="AH13" s="285">
        <v>636</v>
      </c>
      <c r="AI13" s="268">
        <f t="shared" si="12"/>
        <v>100</v>
      </c>
      <c r="AJ13" s="285">
        <v>669</v>
      </c>
      <c r="AK13" s="269">
        <f t="shared" si="13"/>
        <v>10.518867924528301</v>
      </c>
      <c r="AL13" s="263">
        <v>599</v>
      </c>
      <c r="AM13" s="258">
        <v>599</v>
      </c>
      <c r="AN13" s="270">
        <f t="shared" si="2"/>
        <v>100</v>
      </c>
      <c r="AO13" s="258">
        <v>549</v>
      </c>
      <c r="AP13" s="271">
        <f t="shared" si="3"/>
        <v>9.165275459098497</v>
      </c>
      <c r="AQ13" s="272">
        <v>95</v>
      </c>
      <c r="AR13" s="286"/>
      <c r="AS13" s="286"/>
      <c r="AT13" s="286"/>
      <c r="AU13" s="110"/>
      <c r="AV13" s="229">
        <v>20</v>
      </c>
      <c r="AW13" s="93"/>
      <c r="AX13" s="273"/>
      <c r="AY13" s="93"/>
      <c r="AZ13" s="274"/>
      <c r="BA13" s="263">
        <v>304</v>
      </c>
      <c r="BB13" s="275"/>
      <c r="BC13" s="251"/>
      <c r="BD13" s="275"/>
      <c r="BE13" s="253"/>
      <c r="BF13" s="276"/>
      <c r="BG13" s="286"/>
      <c r="BH13" s="277"/>
      <c r="BI13" s="286"/>
      <c r="BJ13" s="274"/>
      <c r="BK13" s="229">
        <v>30</v>
      </c>
      <c r="BL13" s="93"/>
      <c r="BM13" s="273"/>
      <c r="BN13" s="93"/>
      <c r="BO13" s="274"/>
      <c r="BP13" s="287"/>
      <c r="BQ13" s="286"/>
      <c r="BR13" s="286"/>
      <c r="BS13" s="286"/>
      <c r="BT13" s="288"/>
      <c r="BU13" s="289"/>
      <c r="BV13" s="281"/>
      <c r="BW13" s="270"/>
      <c r="BX13" s="281"/>
      <c r="BY13" s="271"/>
    </row>
    <row r="14" spans="1:77" s="17" customFormat="1" ht="17.25" customHeight="1">
      <c r="A14" s="244" t="s">
        <v>7</v>
      </c>
      <c r="B14" s="245">
        <v>260</v>
      </c>
      <c r="C14" s="246">
        <f t="shared" si="4"/>
        <v>31034</v>
      </c>
      <c r="D14" s="247">
        <f t="shared" si="5"/>
        <v>20517</v>
      </c>
      <c r="E14" s="248">
        <f t="shared" si="7"/>
        <v>66.11136173229362</v>
      </c>
      <c r="F14" s="247">
        <f t="shared" si="6"/>
        <v>58367</v>
      </c>
      <c r="G14" s="203">
        <f t="shared" si="8"/>
        <v>28.448116196325</v>
      </c>
      <c r="H14" s="249">
        <v>15411</v>
      </c>
      <c r="I14" s="250">
        <v>14403</v>
      </c>
      <c r="J14" s="251">
        <f t="shared" si="9"/>
        <v>93.45921744208681</v>
      </c>
      <c r="K14" s="252">
        <v>43707</v>
      </c>
      <c r="L14" s="253">
        <f t="shared" si="14"/>
        <v>30.345761299729222</v>
      </c>
      <c r="M14" s="254">
        <v>395</v>
      </c>
      <c r="N14" s="255">
        <v>278</v>
      </c>
      <c r="O14" s="251">
        <f t="shared" si="0"/>
        <v>70.37974683544303</v>
      </c>
      <c r="P14" s="255">
        <v>502</v>
      </c>
      <c r="Q14" s="256">
        <f t="shared" si="1"/>
        <v>18.057553956834532</v>
      </c>
      <c r="R14" s="257"/>
      <c r="S14" s="258"/>
      <c r="T14" s="259"/>
      <c r="U14" s="258"/>
      <c r="V14" s="260"/>
      <c r="W14" s="261">
        <v>1480</v>
      </c>
      <c r="X14" s="262">
        <v>246</v>
      </c>
      <c r="Y14" s="251">
        <f t="shared" si="10"/>
        <v>16.62162162162162</v>
      </c>
      <c r="Z14" s="284">
        <v>492</v>
      </c>
      <c r="AA14" s="203">
        <f t="shared" si="11"/>
        <v>20</v>
      </c>
      <c r="AB14" s="263">
        <v>6226</v>
      </c>
      <c r="AC14" s="258">
        <v>1400</v>
      </c>
      <c r="AD14" s="265">
        <f t="shared" si="15"/>
        <v>22.486347574686796</v>
      </c>
      <c r="AE14" s="258">
        <v>2401</v>
      </c>
      <c r="AF14" s="266">
        <f t="shared" si="16"/>
        <v>17.150000000000002</v>
      </c>
      <c r="AG14" s="263">
        <v>7221</v>
      </c>
      <c r="AH14" s="285">
        <v>3965</v>
      </c>
      <c r="AI14" s="268">
        <f t="shared" si="12"/>
        <v>54.90929234178091</v>
      </c>
      <c r="AJ14" s="285">
        <v>10928</v>
      </c>
      <c r="AK14" s="269">
        <f t="shared" si="13"/>
        <v>27.56116015132409</v>
      </c>
      <c r="AL14" s="263">
        <v>301</v>
      </c>
      <c r="AM14" s="258">
        <v>225</v>
      </c>
      <c r="AN14" s="270">
        <f t="shared" si="2"/>
        <v>74.75083056478405</v>
      </c>
      <c r="AO14" s="258">
        <v>337</v>
      </c>
      <c r="AP14" s="271">
        <f t="shared" si="3"/>
        <v>14.977777777777778</v>
      </c>
      <c r="AQ14" s="272"/>
      <c r="AR14" s="286"/>
      <c r="AS14" s="286"/>
      <c r="AT14" s="286"/>
      <c r="AU14" s="110"/>
      <c r="AV14" s="229"/>
      <c r="AW14" s="93"/>
      <c r="AX14" s="273"/>
      <c r="AY14" s="93"/>
      <c r="AZ14" s="274"/>
      <c r="BA14" s="263"/>
      <c r="BB14" s="275"/>
      <c r="BC14" s="251"/>
      <c r="BD14" s="275"/>
      <c r="BE14" s="253"/>
      <c r="BF14" s="276"/>
      <c r="BG14" s="286"/>
      <c r="BH14" s="277"/>
      <c r="BI14" s="286"/>
      <c r="BJ14" s="274"/>
      <c r="BK14" s="229"/>
      <c r="BL14" s="93"/>
      <c r="BM14" s="273"/>
      <c r="BN14" s="93"/>
      <c r="BO14" s="274"/>
      <c r="BP14" s="287"/>
      <c r="BQ14" s="286"/>
      <c r="BR14" s="286"/>
      <c r="BS14" s="286"/>
      <c r="BT14" s="288"/>
      <c r="BU14" s="289"/>
      <c r="BV14" s="281"/>
      <c r="BW14" s="270"/>
      <c r="BX14" s="281"/>
      <c r="BY14" s="271"/>
    </row>
    <row r="15" spans="1:77" s="17" customFormat="1" ht="15" customHeight="1">
      <c r="A15" s="244" t="s">
        <v>8</v>
      </c>
      <c r="B15" s="245"/>
      <c r="C15" s="246">
        <f t="shared" si="4"/>
        <v>17034</v>
      </c>
      <c r="D15" s="247">
        <f t="shared" si="5"/>
        <v>16354</v>
      </c>
      <c r="E15" s="248">
        <f t="shared" si="7"/>
        <v>96.00798403193613</v>
      </c>
      <c r="F15" s="247">
        <f t="shared" si="6"/>
        <v>37621</v>
      </c>
      <c r="G15" s="203">
        <f t="shared" si="8"/>
        <v>23.004158004158004</v>
      </c>
      <c r="H15" s="249">
        <v>10548</v>
      </c>
      <c r="I15" s="250">
        <v>10548</v>
      </c>
      <c r="J15" s="251">
        <f t="shared" si="9"/>
        <v>100</v>
      </c>
      <c r="K15" s="252">
        <v>28253</v>
      </c>
      <c r="L15" s="253">
        <f t="shared" si="14"/>
        <v>26.78517254455821</v>
      </c>
      <c r="M15" s="254"/>
      <c r="N15" s="255"/>
      <c r="O15" s="251"/>
      <c r="P15" s="255"/>
      <c r="Q15" s="256"/>
      <c r="R15" s="257"/>
      <c r="S15" s="258"/>
      <c r="T15" s="259"/>
      <c r="U15" s="258"/>
      <c r="V15" s="260"/>
      <c r="W15" s="261">
        <v>403</v>
      </c>
      <c r="X15" s="262">
        <v>403</v>
      </c>
      <c r="Y15" s="251">
        <f t="shared" si="10"/>
        <v>100</v>
      </c>
      <c r="Z15" s="284">
        <v>342</v>
      </c>
      <c r="AA15" s="203">
        <f t="shared" si="11"/>
        <v>8.486352357320099</v>
      </c>
      <c r="AB15" s="263">
        <v>46</v>
      </c>
      <c r="AC15" s="258">
        <v>46</v>
      </c>
      <c r="AD15" s="265">
        <f t="shared" si="15"/>
        <v>100</v>
      </c>
      <c r="AE15" s="258">
        <v>85</v>
      </c>
      <c r="AF15" s="266">
        <f t="shared" si="16"/>
        <v>18.47826086956522</v>
      </c>
      <c r="AG15" s="263">
        <v>4647</v>
      </c>
      <c r="AH15" s="285">
        <v>4647</v>
      </c>
      <c r="AI15" s="268">
        <f t="shared" si="12"/>
        <v>100</v>
      </c>
      <c r="AJ15" s="285">
        <v>8089</v>
      </c>
      <c r="AK15" s="269">
        <f t="shared" si="13"/>
        <v>17.406929201635464</v>
      </c>
      <c r="AL15" s="263">
        <v>710</v>
      </c>
      <c r="AM15" s="258">
        <v>710</v>
      </c>
      <c r="AN15" s="270">
        <f t="shared" si="2"/>
        <v>100</v>
      </c>
      <c r="AO15" s="258">
        <v>852</v>
      </c>
      <c r="AP15" s="271">
        <f t="shared" si="3"/>
        <v>12</v>
      </c>
      <c r="AQ15" s="272"/>
      <c r="AR15" s="93"/>
      <c r="AS15" s="93"/>
      <c r="AT15" s="93"/>
      <c r="AU15" s="110"/>
      <c r="AV15" s="229">
        <v>280</v>
      </c>
      <c r="AW15" s="93"/>
      <c r="AX15" s="273"/>
      <c r="AY15" s="93"/>
      <c r="AZ15" s="274"/>
      <c r="BA15" s="263"/>
      <c r="BB15" s="275"/>
      <c r="BC15" s="251"/>
      <c r="BD15" s="275"/>
      <c r="BE15" s="253"/>
      <c r="BF15" s="276"/>
      <c r="BG15" s="286"/>
      <c r="BH15" s="277"/>
      <c r="BI15" s="286"/>
      <c r="BJ15" s="274"/>
      <c r="BK15" s="229">
        <v>400</v>
      </c>
      <c r="BL15" s="93"/>
      <c r="BM15" s="273"/>
      <c r="BN15" s="93"/>
      <c r="BO15" s="274"/>
      <c r="BP15" s="287"/>
      <c r="BQ15" s="286"/>
      <c r="BR15" s="286"/>
      <c r="BS15" s="286"/>
      <c r="BT15" s="288"/>
      <c r="BU15" s="289"/>
      <c r="BV15" s="281"/>
      <c r="BW15" s="270"/>
      <c r="BX15" s="281"/>
      <c r="BY15" s="271"/>
    </row>
    <row r="16" spans="1:77" s="17" customFormat="1" ht="17.25" customHeight="1">
      <c r="A16" s="244" t="s">
        <v>9</v>
      </c>
      <c r="B16" s="245">
        <v>430</v>
      </c>
      <c r="C16" s="246">
        <f t="shared" si="4"/>
        <v>11636</v>
      </c>
      <c r="D16" s="247">
        <f t="shared" si="5"/>
        <v>9452</v>
      </c>
      <c r="E16" s="248">
        <f>D16/C16*100</f>
        <v>81.23066345823307</v>
      </c>
      <c r="F16" s="247">
        <f t="shared" si="6"/>
        <v>12871</v>
      </c>
      <c r="G16" s="203">
        <f t="shared" si="8"/>
        <v>13.617223867964452</v>
      </c>
      <c r="H16" s="249">
        <v>6834</v>
      </c>
      <c r="I16" s="250">
        <v>6834</v>
      </c>
      <c r="J16" s="251">
        <f t="shared" si="9"/>
        <v>100</v>
      </c>
      <c r="K16" s="252">
        <v>10251</v>
      </c>
      <c r="L16" s="253">
        <f>K16/I16*10</f>
        <v>15</v>
      </c>
      <c r="M16" s="254">
        <v>410</v>
      </c>
      <c r="N16" s="255">
        <v>410</v>
      </c>
      <c r="O16" s="251">
        <f t="shared" si="0"/>
        <v>100</v>
      </c>
      <c r="P16" s="255">
        <v>738</v>
      </c>
      <c r="Q16" s="256">
        <f t="shared" si="1"/>
        <v>18</v>
      </c>
      <c r="R16" s="257"/>
      <c r="S16" s="258"/>
      <c r="T16" s="259"/>
      <c r="U16" s="258"/>
      <c r="V16" s="260"/>
      <c r="W16" s="261">
        <v>513</v>
      </c>
      <c r="X16" s="262">
        <v>393</v>
      </c>
      <c r="Y16" s="251">
        <f t="shared" si="10"/>
        <v>76.60818713450293</v>
      </c>
      <c r="Z16" s="284">
        <v>196</v>
      </c>
      <c r="AA16" s="203">
        <f t="shared" si="11"/>
        <v>4.987277353689567</v>
      </c>
      <c r="AB16" s="263">
        <v>325</v>
      </c>
      <c r="AC16" s="258">
        <v>45</v>
      </c>
      <c r="AD16" s="265">
        <f t="shared" si="15"/>
        <v>13.846153846153847</v>
      </c>
      <c r="AE16" s="258">
        <v>45</v>
      </c>
      <c r="AF16" s="266">
        <f t="shared" si="16"/>
        <v>10</v>
      </c>
      <c r="AG16" s="263">
        <v>910</v>
      </c>
      <c r="AH16" s="285">
        <v>910</v>
      </c>
      <c r="AI16" s="268">
        <f t="shared" si="12"/>
        <v>100</v>
      </c>
      <c r="AJ16" s="285">
        <v>1171</v>
      </c>
      <c r="AK16" s="269">
        <f t="shared" si="13"/>
        <v>12.868131868131869</v>
      </c>
      <c r="AL16" s="263">
        <v>1632</v>
      </c>
      <c r="AM16" s="258">
        <v>790</v>
      </c>
      <c r="AN16" s="270">
        <f t="shared" si="2"/>
        <v>48.40686274509804</v>
      </c>
      <c r="AO16" s="258">
        <v>435</v>
      </c>
      <c r="AP16" s="271">
        <f t="shared" si="3"/>
        <v>5.5063291139240516</v>
      </c>
      <c r="AQ16" s="272"/>
      <c r="AR16" s="93"/>
      <c r="AS16" s="93"/>
      <c r="AT16" s="93"/>
      <c r="AU16" s="110"/>
      <c r="AV16" s="229">
        <v>200</v>
      </c>
      <c r="AW16" s="93"/>
      <c r="AX16" s="273"/>
      <c r="AY16" s="93"/>
      <c r="AZ16" s="274"/>
      <c r="BA16" s="263"/>
      <c r="BB16" s="275"/>
      <c r="BC16" s="251"/>
      <c r="BD16" s="275"/>
      <c r="BE16" s="253"/>
      <c r="BF16" s="276"/>
      <c r="BG16" s="286"/>
      <c r="BH16" s="277"/>
      <c r="BI16" s="286"/>
      <c r="BJ16" s="274"/>
      <c r="BK16" s="229">
        <v>607</v>
      </c>
      <c r="BL16" s="93"/>
      <c r="BM16" s="273"/>
      <c r="BN16" s="93"/>
      <c r="BO16" s="274"/>
      <c r="BP16" s="287">
        <v>50</v>
      </c>
      <c r="BQ16" s="286"/>
      <c r="BR16" s="286"/>
      <c r="BS16" s="286"/>
      <c r="BT16" s="288"/>
      <c r="BU16" s="289">
        <v>155</v>
      </c>
      <c r="BV16" s="281">
        <v>70</v>
      </c>
      <c r="BW16" s="270">
        <f>BV16/BU16*100</f>
        <v>45.16129032258064</v>
      </c>
      <c r="BX16" s="281">
        <v>35</v>
      </c>
      <c r="BY16" s="271">
        <f>BX16/BV16*10</f>
        <v>5</v>
      </c>
    </row>
    <row r="17" spans="1:77" s="17" customFormat="1" ht="16.5" customHeight="1">
      <c r="A17" s="244" t="s">
        <v>20</v>
      </c>
      <c r="B17" s="245">
        <v>596</v>
      </c>
      <c r="C17" s="246">
        <f t="shared" si="4"/>
        <v>25528</v>
      </c>
      <c r="D17" s="247">
        <f t="shared" si="5"/>
        <v>21181</v>
      </c>
      <c r="E17" s="248">
        <f t="shared" si="7"/>
        <v>82.97163898464431</v>
      </c>
      <c r="F17" s="247">
        <f t="shared" si="6"/>
        <v>42043</v>
      </c>
      <c r="G17" s="203">
        <f t="shared" si="8"/>
        <v>19.849393324205657</v>
      </c>
      <c r="H17" s="249">
        <v>14315</v>
      </c>
      <c r="I17" s="250">
        <v>14315</v>
      </c>
      <c r="J17" s="251">
        <f t="shared" si="9"/>
        <v>100</v>
      </c>
      <c r="K17" s="252">
        <v>32711</v>
      </c>
      <c r="L17" s="253">
        <f t="shared" si="14"/>
        <v>22.850855745721272</v>
      </c>
      <c r="M17" s="254">
        <v>270</v>
      </c>
      <c r="N17" s="255">
        <v>270</v>
      </c>
      <c r="O17" s="251">
        <f t="shared" si="0"/>
        <v>100</v>
      </c>
      <c r="P17" s="255">
        <v>385</v>
      </c>
      <c r="Q17" s="256">
        <f t="shared" si="1"/>
        <v>14.259259259259258</v>
      </c>
      <c r="R17" s="257"/>
      <c r="S17" s="258"/>
      <c r="T17" s="259"/>
      <c r="U17" s="258"/>
      <c r="V17" s="260"/>
      <c r="W17" s="261">
        <v>294</v>
      </c>
      <c r="X17" s="262"/>
      <c r="Y17" s="251"/>
      <c r="Z17" s="284"/>
      <c r="AA17" s="203"/>
      <c r="AB17" s="263">
        <v>640</v>
      </c>
      <c r="AC17" s="258"/>
      <c r="AD17" s="265"/>
      <c r="AE17" s="258"/>
      <c r="AF17" s="266"/>
      <c r="AG17" s="263">
        <v>8284</v>
      </c>
      <c r="AH17" s="285">
        <v>6004</v>
      </c>
      <c r="AI17" s="268">
        <f t="shared" si="12"/>
        <v>72.47706422018348</v>
      </c>
      <c r="AJ17" s="285">
        <v>8197</v>
      </c>
      <c r="AK17" s="269">
        <f t="shared" si="13"/>
        <v>13.652564956695537</v>
      </c>
      <c r="AL17" s="263">
        <v>1537</v>
      </c>
      <c r="AM17" s="258">
        <v>592</v>
      </c>
      <c r="AN17" s="270">
        <f>AM17/AL17*100</f>
        <v>38.51659076122316</v>
      </c>
      <c r="AO17" s="258">
        <v>750</v>
      </c>
      <c r="AP17" s="271">
        <f>AO17/AM17*10</f>
        <v>12.66891891891892</v>
      </c>
      <c r="AQ17" s="272"/>
      <c r="AR17" s="93"/>
      <c r="AS17" s="93"/>
      <c r="AT17" s="93"/>
      <c r="AU17" s="110"/>
      <c r="AV17" s="229"/>
      <c r="AW17" s="93"/>
      <c r="AX17" s="273"/>
      <c r="AY17" s="93"/>
      <c r="AZ17" s="274"/>
      <c r="BA17" s="263">
        <v>188</v>
      </c>
      <c r="BB17" s="275"/>
      <c r="BC17" s="251"/>
      <c r="BD17" s="275"/>
      <c r="BE17" s="253"/>
      <c r="BF17" s="276"/>
      <c r="BG17" s="286"/>
      <c r="BH17" s="277"/>
      <c r="BI17" s="286"/>
      <c r="BJ17" s="274"/>
      <c r="BK17" s="229"/>
      <c r="BL17" s="93"/>
      <c r="BM17" s="273"/>
      <c r="BN17" s="93"/>
      <c r="BO17" s="274"/>
      <c r="BP17" s="287"/>
      <c r="BQ17" s="286"/>
      <c r="BR17" s="286"/>
      <c r="BS17" s="286"/>
      <c r="BT17" s="288"/>
      <c r="BU17" s="289"/>
      <c r="BV17" s="281"/>
      <c r="BW17" s="281"/>
      <c r="BX17" s="281"/>
      <c r="BY17" s="282"/>
    </row>
    <row r="18" spans="1:77" s="17" customFormat="1" ht="15.75" customHeight="1">
      <c r="A18" s="244" t="s">
        <v>10</v>
      </c>
      <c r="B18" s="245"/>
      <c r="C18" s="246">
        <f t="shared" si="4"/>
        <v>15440</v>
      </c>
      <c r="D18" s="247">
        <f t="shared" si="5"/>
        <v>9921</v>
      </c>
      <c r="E18" s="248">
        <f t="shared" si="7"/>
        <v>64.25518134715026</v>
      </c>
      <c r="F18" s="247">
        <f t="shared" si="6"/>
        <v>14401</v>
      </c>
      <c r="G18" s="203">
        <f t="shared" si="8"/>
        <v>14.515673823203306</v>
      </c>
      <c r="H18" s="249">
        <v>5459</v>
      </c>
      <c r="I18" s="250">
        <v>5459</v>
      </c>
      <c r="J18" s="251">
        <f t="shared" si="9"/>
        <v>100</v>
      </c>
      <c r="K18" s="252">
        <v>9594</v>
      </c>
      <c r="L18" s="253">
        <f t="shared" si="14"/>
        <v>17.57464737131343</v>
      </c>
      <c r="M18" s="254"/>
      <c r="N18" s="255"/>
      <c r="O18" s="251"/>
      <c r="P18" s="255"/>
      <c r="Q18" s="256"/>
      <c r="R18" s="257"/>
      <c r="S18" s="258"/>
      <c r="T18" s="259"/>
      <c r="U18" s="258"/>
      <c r="V18" s="260"/>
      <c r="W18" s="261">
        <v>426</v>
      </c>
      <c r="X18" s="262">
        <v>426</v>
      </c>
      <c r="Y18" s="251">
        <f t="shared" si="10"/>
        <v>100</v>
      </c>
      <c r="Z18" s="284">
        <v>370</v>
      </c>
      <c r="AA18" s="203">
        <f t="shared" si="11"/>
        <v>8.685446009389672</v>
      </c>
      <c r="AB18" s="263">
        <v>3868</v>
      </c>
      <c r="AC18" s="258">
        <v>736</v>
      </c>
      <c r="AD18" s="265">
        <f t="shared" si="15"/>
        <v>19.027921406411583</v>
      </c>
      <c r="AE18" s="258">
        <v>814</v>
      </c>
      <c r="AF18" s="266">
        <f t="shared" si="16"/>
        <v>11.059782608695652</v>
      </c>
      <c r="AG18" s="263">
        <v>4553</v>
      </c>
      <c r="AH18" s="285">
        <v>3124</v>
      </c>
      <c r="AI18" s="268">
        <f t="shared" si="12"/>
        <v>68.61410059301559</v>
      </c>
      <c r="AJ18" s="285">
        <v>3421</v>
      </c>
      <c r="AK18" s="269">
        <f t="shared" si="13"/>
        <v>10.950704225352112</v>
      </c>
      <c r="AL18" s="263">
        <v>577</v>
      </c>
      <c r="AM18" s="258">
        <v>176</v>
      </c>
      <c r="AN18" s="270">
        <f>AM18/AL18*100</f>
        <v>30.502599653379548</v>
      </c>
      <c r="AO18" s="258">
        <v>202</v>
      </c>
      <c r="AP18" s="271">
        <f>AO18/AM18*10</f>
        <v>11.477272727272727</v>
      </c>
      <c r="AQ18" s="272"/>
      <c r="AR18" s="93"/>
      <c r="AS18" s="93"/>
      <c r="AT18" s="93"/>
      <c r="AU18" s="110"/>
      <c r="AV18" s="229"/>
      <c r="AW18" s="93"/>
      <c r="AX18" s="273"/>
      <c r="AY18" s="93"/>
      <c r="AZ18" s="274"/>
      <c r="BA18" s="263">
        <v>545</v>
      </c>
      <c r="BB18" s="275"/>
      <c r="BC18" s="251"/>
      <c r="BD18" s="275"/>
      <c r="BE18" s="253"/>
      <c r="BF18" s="276"/>
      <c r="BG18" s="286"/>
      <c r="BH18" s="277"/>
      <c r="BI18" s="286"/>
      <c r="BJ18" s="274"/>
      <c r="BK18" s="229">
        <v>12</v>
      </c>
      <c r="BL18" s="93"/>
      <c r="BM18" s="273"/>
      <c r="BN18" s="93"/>
      <c r="BO18" s="274"/>
      <c r="BP18" s="287"/>
      <c r="BQ18" s="286"/>
      <c r="BR18" s="286"/>
      <c r="BS18" s="286"/>
      <c r="BT18" s="288"/>
      <c r="BU18" s="289"/>
      <c r="BV18" s="281"/>
      <c r="BW18" s="281"/>
      <c r="BX18" s="281"/>
      <c r="BY18" s="282"/>
    </row>
    <row r="19" spans="1:77" s="17" customFormat="1" ht="16.5" customHeight="1">
      <c r="A19" s="244" t="s">
        <v>11</v>
      </c>
      <c r="B19" s="245">
        <v>320</v>
      </c>
      <c r="C19" s="246">
        <f t="shared" si="4"/>
        <v>18457</v>
      </c>
      <c r="D19" s="247">
        <f t="shared" si="5"/>
        <v>10867</v>
      </c>
      <c r="E19" s="248">
        <f t="shared" si="7"/>
        <v>58.87739069187842</v>
      </c>
      <c r="F19" s="247">
        <f t="shared" si="6"/>
        <v>14069</v>
      </c>
      <c r="G19" s="203">
        <f t="shared" si="8"/>
        <v>12.946535382350234</v>
      </c>
      <c r="H19" s="249">
        <v>5769</v>
      </c>
      <c r="I19" s="250">
        <v>5709</v>
      </c>
      <c r="J19" s="251">
        <f t="shared" si="9"/>
        <v>98.95995839833593</v>
      </c>
      <c r="K19" s="252">
        <v>8675</v>
      </c>
      <c r="L19" s="253">
        <f t="shared" si="14"/>
        <v>15.195305657733405</v>
      </c>
      <c r="M19" s="254">
        <v>751</v>
      </c>
      <c r="N19" s="255">
        <v>751</v>
      </c>
      <c r="O19" s="251">
        <f>N19/M19*100</f>
        <v>100</v>
      </c>
      <c r="P19" s="255">
        <v>1000</v>
      </c>
      <c r="Q19" s="256">
        <f>P19/N19*10</f>
        <v>13.315579227696405</v>
      </c>
      <c r="R19" s="257">
        <v>541</v>
      </c>
      <c r="S19" s="258">
        <v>541</v>
      </c>
      <c r="T19" s="259">
        <f>S19/R19*100</f>
        <v>100</v>
      </c>
      <c r="U19" s="258">
        <v>633</v>
      </c>
      <c r="V19" s="260">
        <f>U19/S19*10</f>
        <v>11.700554528650645</v>
      </c>
      <c r="W19" s="261"/>
      <c r="X19" s="262"/>
      <c r="Y19" s="251"/>
      <c r="Z19" s="284"/>
      <c r="AA19" s="203"/>
      <c r="AB19" s="263">
        <v>3336</v>
      </c>
      <c r="AC19" s="258"/>
      <c r="AD19" s="265"/>
      <c r="AE19" s="258"/>
      <c r="AF19" s="266"/>
      <c r="AG19" s="263">
        <v>4921</v>
      </c>
      <c r="AH19" s="285">
        <v>3636</v>
      </c>
      <c r="AI19" s="268">
        <f t="shared" si="12"/>
        <v>73.88742125584231</v>
      </c>
      <c r="AJ19" s="285">
        <v>3571</v>
      </c>
      <c r="AK19" s="269">
        <f t="shared" si="13"/>
        <v>9.82123212321232</v>
      </c>
      <c r="AL19" s="263">
        <v>2449</v>
      </c>
      <c r="AM19" s="258">
        <v>230</v>
      </c>
      <c r="AN19" s="270">
        <f>AM19/AL19*100</f>
        <v>9.391588403429973</v>
      </c>
      <c r="AO19" s="258">
        <v>190</v>
      </c>
      <c r="AP19" s="271">
        <f>AO19/AM19*10</f>
        <v>8.26086956521739</v>
      </c>
      <c r="AQ19" s="272"/>
      <c r="AR19" s="93"/>
      <c r="AS19" s="93"/>
      <c r="AT19" s="93"/>
      <c r="AU19" s="110"/>
      <c r="AV19" s="229">
        <v>480</v>
      </c>
      <c r="AW19" s="93"/>
      <c r="AX19" s="273"/>
      <c r="AY19" s="93"/>
      <c r="AZ19" s="274"/>
      <c r="BA19" s="263">
        <v>210</v>
      </c>
      <c r="BB19" s="275"/>
      <c r="BC19" s="251"/>
      <c r="BD19" s="275"/>
      <c r="BE19" s="253"/>
      <c r="BF19" s="276"/>
      <c r="BG19" s="286"/>
      <c r="BH19" s="277"/>
      <c r="BI19" s="286"/>
      <c r="BJ19" s="274"/>
      <c r="BK19" s="229"/>
      <c r="BL19" s="93"/>
      <c r="BM19" s="273"/>
      <c r="BN19" s="93"/>
      <c r="BO19" s="274"/>
      <c r="BP19" s="287"/>
      <c r="BQ19" s="286"/>
      <c r="BR19" s="286"/>
      <c r="BS19" s="286"/>
      <c r="BT19" s="288"/>
      <c r="BU19" s="289"/>
      <c r="BV19" s="281"/>
      <c r="BW19" s="281"/>
      <c r="BX19" s="281"/>
      <c r="BY19" s="282"/>
    </row>
    <row r="20" spans="1:77" s="17" customFormat="1" ht="15.75" customHeight="1">
      <c r="A20" s="244" t="s">
        <v>21</v>
      </c>
      <c r="B20" s="245">
        <v>405</v>
      </c>
      <c r="C20" s="246">
        <f t="shared" si="4"/>
        <v>28179</v>
      </c>
      <c r="D20" s="247">
        <f t="shared" si="5"/>
        <v>22378</v>
      </c>
      <c r="E20" s="248">
        <f t="shared" si="7"/>
        <v>79.41374782639554</v>
      </c>
      <c r="F20" s="247">
        <f t="shared" si="6"/>
        <v>56066</v>
      </c>
      <c r="G20" s="203">
        <f t="shared" si="8"/>
        <v>25.054070962552508</v>
      </c>
      <c r="H20" s="249">
        <v>15456</v>
      </c>
      <c r="I20" s="250">
        <v>15456</v>
      </c>
      <c r="J20" s="251">
        <f t="shared" si="9"/>
        <v>100</v>
      </c>
      <c r="K20" s="252">
        <v>41137</v>
      </c>
      <c r="L20" s="253">
        <f t="shared" si="14"/>
        <v>26.615553830227743</v>
      </c>
      <c r="M20" s="254">
        <v>492</v>
      </c>
      <c r="N20" s="255">
        <v>492</v>
      </c>
      <c r="O20" s="251">
        <f>N20/M20*100</f>
        <v>100</v>
      </c>
      <c r="P20" s="255">
        <v>742</v>
      </c>
      <c r="Q20" s="256">
        <f>P20/N20*10</f>
        <v>15.081300813008129</v>
      </c>
      <c r="R20" s="257">
        <v>180</v>
      </c>
      <c r="S20" s="258">
        <v>180</v>
      </c>
      <c r="T20" s="259">
        <f>S20/R20*100</f>
        <v>100</v>
      </c>
      <c r="U20" s="258">
        <v>360</v>
      </c>
      <c r="V20" s="260">
        <f>U20/S20*10</f>
        <v>20</v>
      </c>
      <c r="W20" s="261">
        <v>498</v>
      </c>
      <c r="X20" s="262">
        <v>190</v>
      </c>
      <c r="Y20" s="251">
        <f aca="true" t="shared" si="17" ref="Y20:Y26">X20/W20*100</f>
        <v>38.152610441767074</v>
      </c>
      <c r="Z20" s="252">
        <v>267</v>
      </c>
      <c r="AA20" s="203">
        <f aca="true" t="shared" si="18" ref="AA20:AA26">Z20/X20*10</f>
        <v>14.052631578947368</v>
      </c>
      <c r="AB20" s="263">
        <v>1886</v>
      </c>
      <c r="AC20" s="264">
        <v>900</v>
      </c>
      <c r="AD20" s="265">
        <f>AC20/AB20*100</f>
        <v>47.720042417815485</v>
      </c>
      <c r="AE20" s="264">
        <v>1708</v>
      </c>
      <c r="AF20" s="266">
        <f>AE20/AC20*10</f>
        <v>18.977777777777778</v>
      </c>
      <c r="AG20" s="263">
        <v>6084</v>
      </c>
      <c r="AH20" s="267">
        <v>4276</v>
      </c>
      <c r="AI20" s="268">
        <f t="shared" si="12"/>
        <v>70.2827087442472</v>
      </c>
      <c r="AJ20" s="267">
        <v>10393</v>
      </c>
      <c r="AK20" s="269">
        <f t="shared" si="13"/>
        <v>24.305425631431245</v>
      </c>
      <c r="AL20" s="263">
        <v>1470</v>
      </c>
      <c r="AM20" s="264">
        <v>731</v>
      </c>
      <c r="AN20" s="270">
        <f>AM20/AL20*100</f>
        <v>49.72789115646258</v>
      </c>
      <c r="AO20" s="264">
        <v>1247</v>
      </c>
      <c r="AP20" s="271">
        <f>AO20/AM20*10</f>
        <v>17.058823529411764</v>
      </c>
      <c r="AQ20" s="272">
        <v>263</v>
      </c>
      <c r="AR20" s="273"/>
      <c r="AS20" s="93"/>
      <c r="AT20" s="273"/>
      <c r="AU20" s="110"/>
      <c r="AV20" s="229">
        <v>470</v>
      </c>
      <c r="AW20" s="273"/>
      <c r="AX20" s="273"/>
      <c r="AY20" s="273"/>
      <c r="AZ20" s="274"/>
      <c r="BA20" s="263">
        <v>835</v>
      </c>
      <c r="BB20" s="275"/>
      <c r="BC20" s="251"/>
      <c r="BD20" s="275"/>
      <c r="BE20" s="253"/>
      <c r="BF20" s="276">
        <v>394</v>
      </c>
      <c r="BG20" s="277">
        <v>153</v>
      </c>
      <c r="BH20" s="290">
        <f>BG20/BF20*100</f>
        <v>38.83248730964467</v>
      </c>
      <c r="BI20" s="277">
        <v>212</v>
      </c>
      <c r="BJ20" s="283">
        <f>BI20/BG20*10</f>
        <v>13.856209150326798</v>
      </c>
      <c r="BK20" s="229"/>
      <c r="BL20" s="273"/>
      <c r="BM20" s="273"/>
      <c r="BN20" s="273"/>
      <c r="BO20" s="274"/>
      <c r="BP20" s="278"/>
      <c r="BQ20" s="277"/>
      <c r="BR20" s="277"/>
      <c r="BS20" s="277"/>
      <c r="BT20" s="279"/>
      <c r="BU20" s="280">
        <v>151</v>
      </c>
      <c r="BV20" s="281"/>
      <c r="BW20" s="281"/>
      <c r="BX20" s="281"/>
      <c r="BY20" s="282"/>
    </row>
    <row r="21" spans="1:77" s="17" customFormat="1" ht="16.5" customHeight="1">
      <c r="A21" s="244" t="s">
        <v>22</v>
      </c>
      <c r="B21" s="245">
        <v>307</v>
      </c>
      <c r="C21" s="246">
        <f t="shared" si="4"/>
        <v>38238</v>
      </c>
      <c r="D21" s="247">
        <f t="shared" si="5"/>
        <v>21613</v>
      </c>
      <c r="E21" s="248">
        <f t="shared" si="7"/>
        <v>56.522307652073856</v>
      </c>
      <c r="F21" s="247">
        <f t="shared" si="6"/>
        <v>48188</v>
      </c>
      <c r="G21" s="203">
        <f t="shared" si="8"/>
        <v>22.295840466385968</v>
      </c>
      <c r="H21" s="249">
        <v>15025</v>
      </c>
      <c r="I21" s="250">
        <v>14977</v>
      </c>
      <c r="J21" s="251">
        <f t="shared" si="9"/>
        <v>99.68053244592346</v>
      </c>
      <c r="K21" s="252">
        <v>36383</v>
      </c>
      <c r="L21" s="253">
        <f t="shared" si="14"/>
        <v>24.292581959003808</v>
      </c>
      <c r="M21" s="254"/>
      <c r="N21" s="255"/>
      <c r="O21" s="251"/>
      <c r="P21" s="255"/>
      <c r="Q21" s="256"/>
      <c r="R21" s="257"/>
      <c r="S21" s="258"/>
      <c r="T21" s="259"/>
      <c r="U21" s="258"/>
      <c r="V21" s="260"/>
      <c r="W21" s="261">
        <v>576</v>
      </c>
      <c r="X21" s="262">
        <v>448</v>
      </c>
      <c r="Y21" s="251">
        <f t="shared" si="17"/>
        <v>77.77777777777779</v>
      </c>
      <c r="Z21" s="252">
        <v>273</v>
      </c>
      <c r="AA21" s="203">
        <f t="shared" si="18"/>
        <v>6.09375</v>
      </c>
      <c r="AB21" s="263">
        <v>13655</v>
      </c>
      <c r="AC21" s="264">
        <v>3175</v>
      </c>
      <c r="AD21" s="265">
        <f>AC21/AB21*100</f>
        <v>23.25155620651776</v>
      </c>
      <c r="AE21" s="264">
        <v>5731</v>
      </c>
      <c r="AF21" s="266">
        <f>AE21/AC21*10</f>
        <v>18.050393700787403</v>
      </c>
      <c r="AG21" s="263">
        <v>7667</v>
      </c>
      <c r="AH21" s="267">
        <v>2728</v>
      </c>
      <c r="AI21" s="268">
        <f t="shared" si="12"/>
        <v>35.581061692969875</v>
      </c>
      <c r="AJ21" s="267">
        <v>5122</v>
      </c>
      <c r="AK21" s="269">
        <f t="shared" si="13"/>
        <v>18.775659824046922</v>
      </c>
      <c r="AL21" s="263">
        <v>1160</v>
      </c>
      <c r="AM21" s="264">
        <v>285</v>
      </c>
      <c r="AN21" s="270">
        <f aca="true" t="shared" si="19" ref="AN21:AN26">AM21/AL21*100</f>
        <v>24.568965517241377</v>
      </c>
      <c r="AO21" s="264">
        <v>679</v>
      </c>
      <c r="AP21" s="271">
        <f aca="true" t="shared" si="20" ref="AP21:AP26">AO21/AM21*10</f>
        <v>23.82456140350877</v>
      </c>
      <c r="AQ21" s="272">
        <v>155</v>
      </c>
      <c r="AR21" s="273"/>
      <c r="AS21" s="93"/>
      <c r="AT21" s="273"/>
      <c r="AU21" s="110"/>
      <c r="AV21" s="229"/>
      <c r="AW21" s="273"/>
      <c r="AX21" s="273"/>
      <c r="AY21" s="273"/>
      <c r="AZ21" s="274"/>
      <c r="BA21" s="263"/>
      <c r="BB21" s="275"/>
      <c r="BC21" s="251"/>
      <c r="BD21" s="275"/>
      <c r="BE21" s="253"/>
      <c r="BF21" s="276"/>
      <c r="BG21" s="277"/>
      <c r="BH21" s="290"/>
      <c r="BI21" s="277"/>
      <c r="BJ21" s="283"/>
      <c r="BK21" s="229"/>
      <c r="BL21" s="273"/>
      <c r="BM21" s="273"/>
      <c r="BN21" s="273"/>
      <c r="BO21" s="274"/>
      <c r="BP21" s="278"/>
      <c r="BQ21" s="277"/>
      <c r="BR21" s="277"/>
      <c r="BS21" s="277"/>
      <c r="BT21" s="279"/>
      <c r="BU21" s="280"/>
      <c r="BV21" s="281"/>
      <c r="BW21" s="281"/>
      <c r="BX21" s="281"/>
      <c r="BY21" s="282"/>
    </row>
    <row r="22" spans="1:77" s="17" customFormat="1" ht="15.75" customHeight="1">
      <c r="A22" s="244" t="s">
        <v>12</v>
      </c>
      <c r="B22" s="245">
        <v>472</v>
      </c>
      <c r="C22" s="246">
        <f t="shared" si="4"/>
        <v>18636</v>
      </c>
      <c r="D22" s="247">
        <f>I22+N22+S22+X22+AC22+AH22+AM22+AR22+AW22+BB22+BG22+BL22+BQ22+BV22</f>
        <v>9002</v>
      </c>
      <c r="E22" s="248">
        <f t="shared" si="7"/>
        <v>48.30435715818845</v>
      </c>
      <c r="F22" s="247">
        <f t="shared" si="6"/>
        <v>12599</v>
      </c>
      <c r="G22" s="203">
        <f t="shared" si="8"/>
        <v>13.995778715840926</v>
      </c>
      <c r="H22" s="249">
        <v>8154</v>
      </c>
      <c r="I22" s="250">
        <v>6002</v>
      </c>
      <c r="J22" s="251">
        <f t="shared" si="9"/>
        <v>73.60804513122395</v>
      </c>
      <c r="K22" s="252">
        <v>9093</v>
      </c>
      <c r="L22" s="253">
        <f t="shared" si="14"/>
        <v>15.149950016661114</v>
      </c>
      <c r="M22" s="254">
        <v>847</v>
      </c>
      <c r="N22" s="255">
        <v>847</v>
      </c>
      <c r="O22" s="251">
        <f>N22/M22*100</f>
        <v>100</v>
      </c>
      <c r="P22" s="255">
        <v>1347</v>
      </c>
      <c r="Q22" s="256">
        <f>P22/N22*10</f>
        <v>15.903187721369541</v>
      </c>
      <c r="R22" s="257"/>
      <c r="S22" s="258"/>
      <c r="T22" s="259"/>
      <c r="U22" s="258"/>
      <c r="V22" s="260"/>
      <c r="W22" s="261">
        <v>1715</v>
      </c>
      <c r="X22" s="262">
        <v>299</v>
      </c>
      <c r="Y22" s="251">
        <f t="shared" si="17"/>
        <v>17.434402332361515</v>
      </c>
      <c r="Z22" s="252">
        <v>333</v>
      </c>
      <c r="AA22" s="203">
        <f t="shared" si="18"/>
        <v>11.137123745819398</v>
      </c>
      <c r="AB22" s="263">
        <v>4693</v>
      </c>
      <c r="AC22" s="264"/>
      <c r="AD22" s="265"/>
      <c r="AE22" s="264"/>
      <c r="AF22" s="266"/>
      <c r="AG22" s="263">
        <v>1560</v>
      </c>
      <c r="AH22" s="267">
        <v>1263</v>
      </c>
      <c r="AI22" s="268">
        <f t="shared" si="12"/>
        <v>80.96153846153847</v>
      </c>
      <c r="AJ22" s="267">
        <v>1260</v>
      </c>
      <c r="AK22" s="269">
        <f t="shared" si="13"/>
        <v>9.97624703087886</v>
      </c>
      <c r="AL22" s="263">
        <v>1456</v>
      </c>
      <c r="AM22" s="264">
        <v>591</v>
      </c>
      <c r="AN22" s="270">
        <f t="shared" si="19"/>
        <v>40.59065934065934</v>
      </c>
      <c r="AO22" s="264">
        <v>566</v>
      </c>
      <c r="AP22" s="271">
        <f t="shared" si="20"/>
        <v>9.576988155668358</v>
      </c>
      <c r="AQ22" s="272"/>
      <c r="AR22" s="273"/>
      <c r="AS22" s="93"/>
      <c r="AT22" s="273"/>
      <c r="AU22" s="110"/>
      <c r="AV22" s="229"/>
      <c r="AW22" s="273"/>
      <c r="AX22" s="273"/>
      <c r="AY22" s="273"/>
      <c r="AZ22" s="274"/>
      <c r="BA22" s="263">
        <v>60</v>
      </c>
      <c r="BB22" s="275"/>
      <c r="BC22" s="251"/>
      <c r="BD22" s="275"/>
      <c r="BE22" s="253"/>
      <c r="BF22" s="276">
        <v>151</v>
      </c>
      <c r="BG22" s="277"/>
      <c r="BH22" s="290"/>
      <c r="BI22" s="277"/>
      <c r="BJ22" s="283"/>
      <c r="BK22" s="229"/>
      <c r="BL22" s="273"/>
      <c r="BM22" s="273"/>
      <c r="BN22" s="273"/>
      <c r="BO22" s="274"/>
      <c r="BP22" s="278"/>
      <c r="BQ22" s="277"/>
      <c r="BR22" s="277"/>
      <c r="BS22" s="277"/>
      <c r="BT22" s="279"/>
      <c r="BU22" s="280"/>
      <c r="BV22" s="281"/>
      <c r="BW22" s="281"/>
      <c r="BX22" s="281"/>
      <c r="BY22" s="282"/>
    </row>
    <row r="23" spans="1:77" s="17" customFormat="1" ht="17.25" customHeight="1">
      <c r="A23" s="244" t="s">
        <v>13</v>
      </c>
      <c r="B23" s="245">
        <v>668</v>
      </c>
      <c r="C23" s="246">
        <f t="shared" si="4"/>
        <v>42930</v>
      </c>
      <c r="D23" s="247">
        <f>I23+N23+S23+X23+AC23+AH23+AM23+AR23+AW23+BB23+BG23+BL23+BQ23+BV23</f>
        <v>30058</v>
      </c>
      <c r="E23" s="248">
        <f t="shared" si="7"/>
        <v>70.01630561378988</v>
      </c>
      <c r="F23" s="247">
        <f>K23+P23+U23+Z23+AE23+AJ23+AO23+AT23+AY23+BD23+BI23+BN23+BS23+BX23</f>
        <v>66933</v>
      </c>
      <c r="G23" s="203">
        <f t="shared" si="8"/>
        <v>22.267948632643556</v>
      </c>
      <c r="H23" s="249">
        <v>18262</v>
      </c>
      <c r="I23" s="250">
        <v>17701</v>
      </c>
      <c r="J23" s="251">
        <f t="shared" si="9"/>
        <v>96.92804731135692</v>
      </c>
      <c r="K23" s="252">
        <v>45309</v>
      </c>
      <c r="L23" s="253">
        <f t="shared" si="14"/>
        <v>25.59685893452347</v>
      </c>
      <c r="M23" s="254">
        <v>739</v>
      </c>
      <c r="N23" s="255">
        <v>739</v>
      </c>
      <c r="O23" s="251">
        <f>N23/M23*100</f>
        <v>100</v>
      </c>
      <c r="P23" s="255">
        <v>1546</v>
      </c>
      <c r="Q23" s="256">
        <f>P23/N23*10</f>
        <v>20.920162381596754</v>
      </c>
      <c r="R23" s="257"/>
      <c r="S23" s="258"/>
      <c r="T23" s="259"/>
      <c r="U23" s="258"/>
      <c r="V23" s="260"/>
      <c r="W23" s="261">
        <v>3255</v>
      </c>
      <c r="X23" s="291">
        <v>3204</v>
      </c>
      <c r="Y23" s="251">
        <f t="shared" si="17"/>
        <v>98.4331797235023</v>
      </c>
      <c r="Z23" s="252">
        <v>3513</v>
      </c>
      <c r="AA23" s="203">
        <f t="shared" si="18"/>
        <v>10.964419475655431</v>
      </c>
      <c r="AB23" s="263">
        <v>8744</v>
      </c>
      <c r="AC23" s="258">
        <v>3976</v>
      </c>
      <c r="AD23" s="265">
        <f>AC23/AB23*100</f>
        <v>45.4711802378774</v>
      </c>
      <c r="AE23" s="258">
        <v>8503</v>
      </c>
      <c r="AF23" s="266">
        <f>AE23/AC23*10</f>
        <v>21.385814889336014</v>
      </c>
      <c r="AG23" s="263">
        <v>8569</v>
      </c>
      <c r="AH23" s="285">
        <v>3698</v>
      </c>
      <c r="AI23" s="268">
        <f t="shared" si="12"/>
        <v>43.15556074221029</v>
      </c>
      <c r="AJ23" s="285">
        <v>6946</v>
      </c>
      <c r="AK23" s="269">
        <f t="shared" si="13"/>
        <v>18.783126014061654</v>
      </c>
      <c r="AL23" s="263">
        <v>1487</v>
      </c>
      <c r="AM23" s="258">
        <v>740</v>
      </c>
      <c r="AN23" s="270">
        <f t="shared" si="19"/>
        <v>49.764626765299255</v>
      </c>
      <c r="AO23" s="258">
        <v>1116</v>
      </c>
      <c r="AP23" s="271">
        <f t="shared" si="20"/>
        <v>15.08108108108108</v>
      </c>
      <c r="AQ23" s="272">
        <v>449</v>
      </c>
      <c r="AR23" s="93"/>
      <c r="AS23" s="93"/>
      <c r="AT23" s="93"/>
      <c r="AU23" s="110"/>
      <c r="AV23" s="229"/>
      <c r="AW23" s="93"/>
      <c r="AX23" s="273"/>
      <c r="AY23" s="93"/>
      <c r="AZ23" s="274"/>
      <c r="BA23" s="263">
        <v>724</v>
      </c>
      <c r="BB23" s="275"/>
      <c r="BC23" s="251"/>
      <c r="BD23" s="275"/>
      <c r="BE23" s="253"/>
      <c r="BF23" s="276">
        <v>631</v>
      </c>
      <c r="BG23" s="286"/>
      <c r="BH23" s="290"/>
      <c r="BI23" s="286"/>
      <c r="BJ23" s="283"/>
      <c r="BK23" s="229">
        <v>40</v>
      </c>
      <c r="BL23" s="93"/>
      <c r="BM23" s="273"/>
      <c r="BN23" s="93"/>
      <c r="BO23" s="274"/>
      <c r="BP23" s="287">
        <v>10</v>
      </c>
      <c r="BQ23" s="286"/>
      <c r="BR23" s="286"/>
      <c r="BS23" s="286"/>
      <c r="BT23" s="288"/>
      <c r="BU23" s="289">
        <v>20</v>
      </c>
      <c r="BV23" s="281"/>
      <c r="BW23" s="281"/>
      <c r="BX23" s="281"/>
      <c r="BY23" s="282"/>
    </row>
    <row r="24" spans="1:77" s="17" customFormat="1" ht="15" customHeight="1">
      <c r="A24" s="244" t="s">
        <v>23</v>
      </c>
      <c r="B24" s="245">
        <v>1544</v>
      </c>
      <c r="C24" s="292">
        <f t="shared" si="4"/>
        <v>57768</v>
      </c>
      <c r="D24" s="293">
        <f t="shared" si="5"/>
        <v>40108</v>
      </c>
      <c r="E24" s="294">
        <f t="shared" si="7"/>
        <v>69.42944190555325</v>
      </c>
      <c r="F24" s="293">
        <f t="shared" si="6"/>
        <v>95845</v>
      </c>
      <c r="G24" s="295">
        <f t="shared" si="8"/>
        <v>23.896728832153187</v>
      </c>
      <c r="H24" s="296">
        <v>16119</v>
      </c>
      <c r="I24" s="297">
        <v>16119</v>
      </c>
      <c r="J24" s="298">
        <f t="shared" si="9"/>
        <v>100</v>
      </c>
      <c r="K24" s="299">
        <v>44865</v>
      </c>
      <c r="L24" s="300">
        <f t="shared" si="14"/>
        <v>27.833612506979343</v>
      </c>
      <c r="M24" s="301"/>
      <c r="N24" s="302"/>
      <c r="O24" s="298"/>
      <c r="P24" s="302"/>
      <c r="Q24" s="303"/>
      <c r="R24" s="257"/>
      <c r="S24" s="258"/>
      <c r="T24" s="259"/>
      <c r="U24" s="258"/>
      <c r="V24" s="260"/>
      <c r="W24" s="261">
        <v>588</v>
      </c>
      <c r="X24" s="262">
        <v>548</v>
      </c>
      <c r="Y24" s="251">
        <f t="shared" si="17"/>
        <v>93.19727891156462</v>
      </c>
      <c r="Z24" s="252">
        <v>830</v>
      </c>
      <c r="AA24" s="203">
        <f t="shared" si="18"/>
        <v>15.145985401459853</v>
      </c>
      <c r="AB24" s="263">
        <v>24957</v>
      </c>
      <c r="AC24" s="264">
        <v>11390</v>
      </c>
      <c r="AD24" s="265">
        <f>AC24/AB24*100</f>
        <v>45.63849821693313</v>
      </c>
      <c r="AE24" s="264">
        <v>25343</v>
      </c>
      <c r="AF24" s="266">
        <f>AE24/AC24*10</f>
        <v>22.250219490781387</v>
      </c>
      <c r="AG24" s="263">
        <v>13150</v>
      </c>
      <c r="AH24" s="267">
        <v>11552</v>
      </c>
      <c r="AI24" s="268">
        <f t="shared" si="12"/>
        <v>87.84790874524715</v>
      </c>
      <c r="AJ24" s="267">
        <v>24185</v>
      </c>
      <c r="AK24" s="269">
        <f t="shared" si="13"/>
        <v>20.935768698060944</v>
      </c>
      <c r="AL24" s="263">
        <v>1247</v>
      </c>
      <c r="AM24" s="264">
        <v>499</v>
      </c>
      <c r="AN24" s="270">
        <f t="shared" si="19"/>
        <v>40.01603849238172</v>
      </c>
      <c r="AO24" s="264">
        <v>622</v>
      </c>
      <c r="AP24" s="271">
        <f t="shared" si="20"/>
        <v>12.464929859719438</v>
      </c>
      <c r="AQ24" s="272">
        <v>200</v>
      </c>
      <c r="AR24" s="273"/>
      <c r="AS24" s="93"/>
      <c r="AT24" s="273"/>
      <c r="AU24" s="110"/>
      <c r="AV24" s="229"/>
      <c r="AW24" s="273"/>
      <c r="AX24" s="273"/>
      <c r="AY24" s="273"/>
      <c r="AZ24" s="274"/>
      <c r="BA24" s="263">
        <v>306</v>
      </c>
      <c r="BB24" s="275"/>
      <c r="BC24" s="251"/>
      <c r="BD24" s="275"/>
      <c r="BE24" s="253"/>
      <c r="BF24" s="276"/>
      <c r="BG24" s="277"/>
      <c r="BH24" s="290"/>
      <c r="BI24" s="277"/>
      <c r="BJ24" s="283"/>
      <c r="BK24" s="229"/>
      <c r="BL24" s="273"/>
      <c r="BM24" s="273"/>
      <c r="BN24" s="273"/>
      <c r="BO24" s="274"/>
      <c r="BP24" s="278">
        <v>1201</v>
      </c>
      <c r="BQ24" s="277"/>
      <c r="BR24" s="277"/>
      <c r="BS24" s="277"/>
      <c r="BT24" s="279"/>
      <c r="BU24" s="280"/>
      <c r="BV24" s="281"/>
      <c r="BW24" s="281"/>
      <c r="BX24" s="281"/>
      <c r="BY24" s="282"/>
    </row>
    <row r="25" spans="1:77" s="17" customFormat="1" ht="17.25" customHeight="1" thickBot="1">
      <c r="A25" s="405" t="s">
        <v>14</v>
      </c>
      <c r="B25" s="304">
        <v>1194</v>
      </c>
      <c r="C25" s="292">
        <f t="shared" si="4"/>
        <v>52574</v>
      </c>
      <c r="D25" s="293">
        <f t="shared" si="5"/>
        <v>43300</v>
      </c>
      <c r="E25" s="305">
        <f t="shared" si="7"/>
        <v>82.36010195153499</v>
      </c>
      <c r="F25" s="293">
        <f>K25+P25+U25+Z25+AE25+AJ25+AO25+AT25+AY25+BD25+BI25+BN25+BS25+BX25</f>
        <v>115126</v>
      </c>
      <c r="G25" s="306">
        <f t="shared" si="8"/>
        <v>26.58799076212471</v>
      </c>
      <c r="H25" s="307">
        <v>26141</v>
      </c>
      <c r="I25" s="308">
        <v>23401</v>
      </c>
      <c r="J25" s="309">
        <f t="shared" si="9"/>
        <v>89.51838108718106</v>
      </c>
      <c r="K25" s="310">
        <v>66304</v>
      </c>
      <c r="L25" s="311">
        <f t="shared" si="14"/>
        <v>28.333831887526173</v>
      </c>
      <c r="M25" s="312">
        <v>1149</v>
      </c>
      <c r="N25" s="313">
        <v>1149</v>
      </c>
      <c r="O25" s="309">
        <f>N25/M25*100</f>
        <v>100</v>
      </c>
      <c r="P25" s="313">
        <v>3003</v>
      </c>
      <c r="Q25" s="303">
        <f>P25/N25*10</f>
        <v>26.135770234986943</v>
      </c>
      <c r="R25" s="314">
        <v>39</v>
      </c>
      <c r="S25" s="315">
        <v>39</v>
      </c>
      <c r="T25" s="259">
        <f>S25/R25*100</f>
        <v>100</v>
      </c>
      <c r="U25" s="315">
        <v>110</v>
      </c>
      <c r="V25" s="260">
        <f>U25/S25*10</f>
        <v>28.205128205128208</v>
      </c>
      <c r="W25" s="316">
        <v>510</v>
      </c>
      <c r="X25" s="317">
        <v>350</v>
      </c>
      <c r="Y25" s="318">
        <f t="shared" si="17"/>
        <v>68.62745098039215</v>
      </c>
      <c r="Z25" s="319">
        <v>712</v>
      </c>
      <c r="AA25" s="204">
        <f t="shared" si="18"/>
        <v>20.34285714285714</v>
      </c>
      <c r="AB25" s="320">
        <v>1657</v>
      </c>
      <c r="AC25" s="321">
        <v>266</v>
      </c>
      <c r="AD25" s="265">
        <f>AC25/AB25*100</f>
        <v>16.053108026554014</v>
      </c>
      <c r="AE25" s="321">
        <v>669</v>
      </c>
      <c r="AF25" s="266">
        <f>AE25/AC25*10</f>
        <v>25.150375939849624</v>
      </c>
      <c r="AG25" s="320">
        <v>18922</v>
      </c>
      <c r="AH25" s="322">
        <v>16085</v>
      </c>
      <c r="AI25" s="268">
        <f t="shared" si="12"/>
        <v>85.00687030969242</v>
      </c>
      <c r="AJ25" s="323">
        <v>40465</v>
      </c>
      <c r="AK25" s="269">
        <f t="shared" si="13"/>
        <v>25.156978551445448</v>
      </c>
      <c r="AL25" s="320">
        <v>1579</v>
      </c>
      <c r="AM25" s="321">
        <v>1510</v>
      </c>
      <c r="AN25" s="270">
        <f t="shared" si="19"/>
        <v>95.63014566181127</v>
      </c>
      <c r="AO25" s="321">
        <v>3093</v>
      </c>
      <c r="AP25" s="271">
        <f t="shared" si="20"/>
        <v>20.483443708609272</v>
      </c>
      <c r="AQ25" s="324">
        <v>1526</v>
      </c>
      <c r="AR25" s="325"/>
      <c r="AS25" s="115"/>
      <c r="AT25" s="325"/>
      <c r="AU25" s="120"/>
      <c r="AV25" s="326"/>
      <c r="AW25" s="325"/>
      <c r="AX25" s="325"/>
      <c r="AY25" s="325"/>
      <c r="AZ25" s="327"/>
      <c r="BA25" s="320">
        <v>751</v>
      </c>
      <c r="BB25" s="116">
        <v>200</v>
      </c>
      <c r="BC25" s="318">
        <f>BB25/BA25*100</f>
        <v>26.63115845539281</v>
      </c>
      <c r="BD25" s="116">
        <v>260</v>
      </c>
      <c r="BE25" s="328">
        <f>BD25/BB25*10</f>
        <v>13</v>
      </c>
      <c r="BF25" s="329">
        <v>300</v>
      </c>
      <c r="BG25" s="330">
        <v>300</v>
      </c>
      <c r="BH25" s="290">
        <f>BG25/BF25*100</f>
        <v>100</v>
      </c>
      <c r="BI25" s="330">
        <v>510</v>
      </c>
      <c r="BJ25" s="283">
        <f>BI25/BG25*10</f>
        <v>17</v>
      </c>
      <c r="BK25" s="326"/>
      <c r="BL25" s="325"/>
      <c r="BM25" s="325"/>
      <c r="BN25" s="325"/>
      <c r="BO25" s="327"/>
      <c r="BP25" s="331"/>
      <c r="BQ25" s="330"/>
      <c r="BR25" s="330"/>
      <c r="BS25" s="330"/>
      <c r="BT25" s="332"/>
      <c r="BU25" s="280"/>
      <c r="BV25" s="333"/>
      <c r="BW25" s="333"/>
      <c r="BX25" s="333"/>
      <c r="BY25" s="334"/>
    </row>
    <row r="26" spans="1:77" s="28" customFormat="1" ht="15" customHeight="1" thickBot="1">
      <c r="A26" s="18" t="s">
        <v>24</v>
      </c>
      <c r="B26" s="19">
        <f>SUM(B5:B25)</f>
        <v>11081</v>
      </c>
      <c r="C26" s="41">
        <f>SUM(C5:C25)</f>
        <v>594873</v>
      </c>
      <c r="D26" s="42">
        <f>SUM(D5:D25)</f>
        <v>436201</v>
      </c>
      <c r="E26" s="43">
        <f>D26/C26*100</f>
        <v>73.32674369151061</v>
      </c>
      <c r="F26" s="42">
        <f>SUM(F5:F25)</f>
        <v>993355</v>
      </c>
      <c r="G26" s="44">
        <f>F26/D26*10</f>
        <v>22.772873056228665</v>
      </c>
      <c r="H26" s="45">
        <f>SUM(H5:H25)</f>
        <v>268604</v>
      </c>
      <c r="I26" s="42">
        <f>SUM(I6:I25)</f>
        <v>259855</v>
      </c>
      <c r="J26" s="46">
        <f t="shared" si="9"/>
        <v>96.74278864052658</v>
      </c>
      <c r="K26" s="42">
        <f>SUM(K6:K25)</f>
        <v>655914</v>
      </c>
      <c r="L26" s="44">
        <f t="shared" si="14"/>
        <v>25.241538550345382</v>
      </c>
      <c r="M26" s="45">
        <f>SUM(M5:M25)</f>
        <v>16834</v>
      </c>
      <c r="N26" s="42">
        <f>SUM(N5:N25)</f>
        <v>15217</v>
      </c>
      <c r="O26" s="46">
        <f>N26/M26*100</f>
        <v>90.39443982416539</v>
      </c>
      <c r="P26" s="42">
        <f>SUM(P5:P25)</f>
        <v>35454</v>
      </c>
      <c r="Q26" s="242">
        <f>P26/N26*10</f>
        <v>23.298941972793585</v>
      </c>
      <c r="R26" s="41">
        <f>SUM(R5:R25)</f>
        <v>840</v>
      </c>
      <c r="S26" s="42">
        <f>SUM(S5:S25)</f>
        <v>840</v>
      </c>
      <c r="T26" s="47">
        <f>S26/R26*100</f>
        <v>100</v>
      </c>
      <c r="U26" s="42">
        <f>SUM(U5:U25)</f>
        <v>1183</v>
      </c>
      <c r="V26" s="60">
        <f>U26/S26*10</f>
        <v>14.083333333333334</v>
      </c>
      <c r="W26" s="41">
        <f>SUM(W5:W25)</f>
        <v>16806</v>
      </c>
      <c r="X26" s="42">
        <f>SUM(X5:X25)</f>
        <v>11865</v>
      </c>
      <c r="Y26" s="46">
        <f t="shared" si="17"/>
        <v>70.599785790789</v>
      </c>
      <c r="Z26" s="42">
        <f>SUM(Z5:Z25)</f>
        <v>14788</v>
      </c>
      <c r="AA26" s="44">
        <f t="shared" si="18"/>
        <v>12.46354825115887</v>
      </c>
      <c r="AB26" s="45">
        <f>SUM(AB5:AB25)</f>
        <v>113874</v>
      </c>
      <c r="AC26" s="42">
        <f>SUM(AC5:AC25)</f>
        <v>40998</v>
      </c>
      <c r="AD26" s="49">
        <f>AC26/AB26*100</f>
        <v>36.00295062964329</v>
      </c>
      <c r="AE26" s="42">
        <f>SUM(AE5:AE25)</f>
        <v>80200</v>
      </c>
      <c r="AF26" s="48">
        <f>AE26/AC26*10</f>
        <v>19.561929850236595</v>
      </c>
      <c r="AG26" s="45">
        <f>SUM(AG5:AG25)</f>
        <v>129533</v>
      </c>
      <c r="AH26" s="42">
        <f>SUM(AH5:AH25)</f>
        <v>89040</v>
      </c>
      <c r="AI26" s="43">
        <f t="shared" si="12"/>
        <v>68.73924019361861</v>
      </c>
      <c r="AJ26" s="42">
        <f>SUM(AJ5:AJ25)</f>
        <v>179806</v>
      </c>
      <c r="AK26" s="62">
        <f t="shared" si="13"/>
        <v>20.19384546271339</v>
      </c>
      <c r="AL26" s="45">
        <f>SUM(AL5:AL25)</f>
        <v>31945</v>
      </c>
      <c r="AM26" s="42">
        <f>SUM(AM5:AM25)</f>
        <v>17483</v>
      </c>
      <c r="AN26" s="47">
        <f t="shared" si="19"/>
        <v>54.728439505399905</v>
      </c>
      <c r="AO26" s="42">
        <f>SUM(AO5:AO25)</f>
        <v>24842</v>
      </c>
      <c r="AP26" s="62">
        <f t="shared" si="20"/>
        <v>14.209231825201625</v>
      </c>
      <c r="AQ26" s="185">
        <f>SUM(AQ5:AQ25)</f>
        <v>3266</v>
      </c>
      <c r="AR26" s="186">
        <f>SUM(AR5:AR25)</f>
        <v>0</v>
      </c>
      <c r="AS26" s="187">
        <f>AR26/AQ26*100</f>
        <v>0</v>
      </c>
      <c r="AT26" s="186">
        <f>SUM(AT5:AT25)</f>
        <v>0</v>
      </c>
      <c r="AU26" s="132"/>
      <c r="AV26" s="185">
        <f>SUM(AV5:AV25)</f>
        <v>1686</v>
      </c>
      <c r="AW26" s="186">
        <f>SUM(AW5:AW25)</f>
        <v>30</v>
      </c>
      <c r="AX26" s="236">
        <f>AW26/AV26*100</f>
        <v>1.7793594306049825</v>
      </c>
      <c r="AY26" s="188">
        <f>SUM(AY5:AY25)</f>
        <v>36</v>
      </c>
      <c r="AZ26" s="213">
        <f>AY26/AW26*10</f>
        <v>12</v>
      </c>
      <c r="BA26" s="45">
        <f>SUM(BA5:BA25)</f>
        <v>6239</v>
      </c>
      <c r="BB26" s="42">
        <f>SUM(BB5:BB25)</f>
        <v>200</v>
      </c>
      <c r="BC26" s="46">
        <f>BB26/BA26*100</f>
        <v>3.205641929796442</v>
      </c>
      <c r="BD26" s="42">
        <f>SUM(BD5:BD25)</f>
        <v>260</v>
      </c>
      <c r="BE26" s="189">
        <f>BD26/BB26*10</f>
        <v>13</v>
      </c>
      <c r="BF26" s="20">
        <f>SUM(BF5:BF25)</f>
        <v>1581</v>
      </c>
      <c r="BG26" s="21">
        <f>SUM(BG5:BG25)</f>
        <v>503</v>
      </c>
      <c r="BH26" s="190">
        <f>BG26/BF26*100</f>
        <v>31.81530676786844</v>
      </c>
      <c r="BI26" s="21">
        <f>SUM(BI5:BI25)</f>
        <v>787</v>
      </c>
      <c r="BJ26" s="22">
        <f>BI26/BG26*10</f>
        <v>15.646123260437378</v>
      </c>
      <c r="BK26" s="23">
        <f>SUM(BK5:BK25)</f>
        <v>1223</v>
      </c>
      <c r="BL26" s="23">
        <f>SUM(BL5:BL25)</f>
        <v>0</v>
      </c>
      <c r="BM26" s="190">
        <f>BL26/BK26*100</f>
        <v>0</v>
      </c>
      <c r="BN26" s="23">
        <f>SUM(BN5:BN25)</f>
        <v>0</v>
      </c>
      <c r="BO26" s="191"/>
      <c r="BP26" s="24">
        <f>SUM(BP5:BP25)</f>
        <v>1336</v>
      </c>
      <c r="BQ26" s="25"/>
      <c r="BR26" s="25"/>
      <c r="BS26" s="25"/>
      <c r="BT26" s="26"/>
      <c r="BU26" s="27">
        <f>SUM(BU7:BU25)</f>
        <v>1106</v>
      </c>
      <c r="BV26" s="27">
        <f>SUM(BV6:BV25)</f>
        <v>170</v>
      </c>
      <c r="BW26" s="67">
        <f>BV26/BU26*100</f>
        <v>15.370705244122965</v>
      </c>
      <c r="BX26" s="27">
        <f>SUM(BX6:BX25)</f>
        <v>85</v>
      </c>
      <c r="BY26" s="67">
        <f>BX26/BV26*10</f>
        <v>5</v>
      </c>
    </row>
    <row r="27" spans="1:77" s="39" customFormat="1" ht="16.5" customHeight="1" thickBot="1">
      <c r="A27" s="29" t="s">
        <v>15</v>
      </c>
      <c r="B27" s="40">
        <v>21739</v>
      </c>
      <c r="C27" s="50">
        <v>585734</v>
      </c>
      <c r="D27" s="51">
        <v>323945</v>
      </c>
      <c r="E27" s="52">
        <v>55.30582141381583</v>
      </c>
      <c r="F27" s="51">
        <v>1040908.3</v>
      </c>
      <c r="G27" s="53">
        <v>32.13225393199463</v>
      </c>
      <c r="H27" s="54">
        <v>236907</v>
      </c>
      <c r="I27" s="55">
        <v>211727</v>
      </c>
      <c r="J27" s="56">
        <v>89.37135669271065</v>
      </c>
      <c r="K27" s="55">
        <v>739432</v>
      </c>
      <c r="L27" s="53">
        <v>34.92384060606347</v>
      </c>
      <c r="M27" s="54">
        <v>24059</v>
      </c>
      <c r="N27" s="55">
        <v>19168</v>
      </c>
      <c r="O27" s="56">
        <v>79.67080926056776</v>
      </c>
      <c r="P27" s="57">
        <v>49014</v>
      </c>
      <c r="Q27" s="243">
        <v>25.570742904841403</v>
      </c>
      <c r="R27" s="239">
        <v>611</v>
      </c>
      <c r="S27" s="55">
        <v>160</v>
      </c>
      <c r="T27" s="52">
        <v>26.186579378068743</v>
      </c>
      <c r="U27" s="55">
        <v>352</v>
      </c>
      <c r="V27" s="58">
        <v>22</v>
      </c>
      <c r="W27" s="181">
        <v>15866</v>
      </c>
      <c r="X27" s="182">
        <v>9987</v>
      </c>
      <c r="Y27" s="182">
        <v>62.94592209756712</v>
      </c>
      <c r="Z27" s="182">
        <v>24738.8</v>
      </c>
      <c r="AA27" s="183">
        <v>24.77100230299389</v>
      </c>
      <c r="AB27" s="54">
        <v>125317</v>
      </c>
      <c r="AC27" s="55">
        <v>7719</v>
      </c>
      <c r="AD27" s="52">
        <v>6.159579306877758</v>
      </c>
      <c r="AE27" s="55">
        <v>18473</v>
      </c>
      <c r="AF27" s="53">
        <v>23.931856458090426</v>
      </c>
      <c r="AG27" s="54">
        <v>119306</v>
      </c>
      <c r="AH27" s="55">
        <v>62160</v>
      </c>
      <c r="AI27" s="52">
        <v>52.10131929659866</v>
      </c>
      <c r="AJ27" s="55">
        <v>179171</v>
      </c>
      <c r="AK27" s="58">
        <v>28.82416344916345</v>
      </c>
      <c r="AL27" s="63">
        <v>38330</v>
      </c>
      <c r="AM27" s="64">
        <v>11161</v>
      </c>
      <c r="AN27" s="65">
        <v>29.118184189929558</v>
      </c>
      <c r="AO27" s="64">
        <v>27721.5</v>
      </c>
      <c r="AP27" s="66">
        <v>24.837828151599318</v>
      </c>
      <c r="AQ27" s="184">
        <v>10001</v>
      </c>
      <c r="AR27" s="192">
        <v>0</v>
      </c>
      <c r="AS27" s="192">
        <v>0</v>
      </c>
      <c r="AT27" s="192">
        <v>0</v>
      </c>
      <c r="AU27" s="193">
        <v>0</v>
      </c>
      <c r="AV27" s="194">
        <v>1720</v>
      </c>
      <c r="AW27" s="192">
        <v>0</v>
      </c>
      <c r="AX27" s="192">
        <v>0</v>
      </c>
      <c r="AY27" s="192">
        <v>0</v>
      </c>
      <c r="AZ27" s="195">
        <v>0</v>
      </c>
      <c r="BA27" s="196">
        <v>10169</v>
      </c>
      <c r="BB27" s="197">
        <v>1706</v>
      </c>
      <c r="BC27" s="198">
        <v>16.77647752974727</v>
      </c>
      <c r="BD27" s="197">
        <v>1691</v>
      </c>
      <c r="BE27" s="199">
        <v>9.912075029308324</v>
      </c>
      <c r="BF27" s="214">
        <v>1673</v>
      </c>
      <c r="BG27" s="215">
        <v>0</v>
      </c>
      <c r="BH27" s="215">
        <v>0</v>
      </c>
      <c r="BI27" s="215">
        <v>0</v>
      </c>
      <c r="BJ27" s="216">
        <v>0</v>
      </c>
      <c r="BK27" s="31"/>
      <c r="BL27" s="32"/>
      <c r="BM27" s="32"/>
      <c r="BN27" s="32"/>
      <c r="BO27" s="33"/>
      <c r="BP27" s="34"/>
      <c r="BQ27" s="30"/>
      <c r="BR27" s="30"/>
      <c r="BS27" s="30"/>
      <c r="BT27" s="35"/>
      <c r="BU27" s="36">
        <v>0</v>
      </c>
      <c r="BV27" s="37">
        <v>0</v>
      </c>
      <c r="BW27" s="37">
        <v>0</v>
      </c>
      <c r="BX27" s="37">
        <v>0</v>
      </c>
      <c r="BY27" s="38">
        <v>0</v>
      </c>
    </row>
  </sheetData>
  <sheetProtection selectLockedCells="1" selectUnlockedCells="1"/>
  <mergeCells count="18">
    <mergeCell ref="C1:Q1"/>
    <mergeCell ref="A3:A4"/>
    <mergeCell ref="B3:B4"/>
    <mergeCell ref="C3:G3"/>
    <mergeCell ref="H3:L3"/>
    <mergeCell ref="M3:Q3"/>
    <mergeCell ref="R3:V3"/>
    <mergeCell ref="W3:AA3"/>
    <mergeCell ref="AB3:AF3"/>
    <mergeCell ref="AG3:AK3"/>
    <mergeCell ref="AL3:AP3"/>
    <mergeCell ref="AQ3:AU3"/>
    <mergeCell ref="AV3:AZ3"/>
    <mergeCell ref="BA3:BE3"/>
    <mergeCell ref="BF3:BJ3"/>
    <mergeCell ref="BK3:BO3"/>
    <mergeCell ref="BP3:BT3"/>
    <mergeCell ref="BU3:BY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85" r:id="rId1"/>
  <colBreaks count="2" manualBreakCount="2">
    <brk id="22" max="26" man="1"/>
    <brk id="4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28"/>
  <sheetViews>
    <sheetView view="pageBreakPreview" zoomScaleSheetLayoutView="100" zoomScalePageLayoutView="0" workbookViewId="0" topLeftCell="A1">
      <pane xSplit="1" topLeftCell="T1" activePane="topRight" state="frozen"/>
      <selection pane="topLeft" activeCell="A1" sqref="A1"/>
      <selection pane="topRight" activeCell="AG16" sqref="AG16"/>
    </sheetView>
  </sheetViews>
  <sheetFormatPr defaultColWidth="9.00390625" defaultRowHeight="12.75"/>
  <cols>
    <col min="1" max="1" width="20.125" style="4" customWidth="1"/>
    <col min="2" max="2" width="7.00390625" style="4" hidden="1" customWidth="1"/>
    <col min="3" max="3" width="6.625" style="4" hidden="1" customWidth="1"/>
    <col min="4" max="4" width="6.125" style="4" hidden="1" customWidth="1"/>
    <col min="5" max="5" width="6.75390625" style="4" hidden="1" customWidth="1"/>
    <col min="6" max="6" width="5.375" style="4" hidden="1" customWidth="1"/>
    <col min="7" max="7" width="10.00390625" style="4" hidden="1" customWidth="1"/>
    <col min="8" max="8" width="9.625" style="4" hidden="1" customWidth="1"/>
    <col min="9" max="9" width="13.75390625" style="4" hidden="1" customWidth="1"/>
    <col min="10" max="10" width="10.625" style="4" hidden="1" customWidth="1"/>
    <col min="11" max="11" width="13.00390625" style="4" hidden="1" customWidth="1"/>
    <col min="12" max="12" width="9.00390625" style="4" hidden="1" customWidth="1"/>
    <col min="13" max="13" width="14.00390625" style="4" hidden="1" customWidth="1"/>
    <col min="14" max="14" width="18.25390625" style="4" hidden="1" customWidth="1"/>
    <col min="15" max="15" width="14.25390625" style="4" hidden="1" customWidth="1"/>
    <col min="16" max="16" width="14.125" style="4" hidden="1" customWidth="1"/>
    <col min="17" max="17" width="12.125" style="4" hidden="1" customWidth="1"/>
    <col min="18" max="18" width="3.875" style="4" hidden="1" customWidth="1"/>
    <col min="19" max="19" width="6.875" style="4" hidden="1" customWidth="1"/>
    <col min="20" max="21" width="6.625" style="4" customWidth="1"/>
    <col min="22" max="22" width="6.25390625" style="4" customWidth="1"/>
    <col min="23" max="23" width="6.625" style="4" customWidth="1"/>
    <col min="24" max="24" width="6.25390625" style="4" customWidth="1"/>
    <col min="25" max="25" width="6.875" style="4" hidden="1" customWidth="1"/>
    <col min="26" max="27" width="3.875" style="4" hidden="1" customWidth="1"/>
    <col min="28" max="28" width="9.75390625" style="4" hidden="1" customWidth="1"/>
    <col min="29" max="29" width="7.125" style="4" customWidth="1"/>
    <col min="30" max="32" width="6.25390625" style="4" customWidth="1"/>
    <col min="33" max="33" width="7.00390625" style="4" customWidth="1"/>
    <col min="34" max="34" width="6.875" style="4" bestFit="1" customWidth="1"/>
    <col min="35" max="36" width="7.125" style="4" customWidth="1"/>
    <col min="37" max="37" width="6.875" style="4" customWidth="1"/>
    <col min="38" max="38" width="6.75390625" style="4" customWidth="1"/>
    <col min="39" max="39" width="6.875" style="4" hidden="1" customWidth="1"/>
    <col min="40" max="42" width="3.875" style="4" hidden="1" customWidth="1"/>
    <col min="43" max="44" width="7.375" style="4" customWidth="1"/>
    <col min="45" max="45" width="7.125" style="4" customWidth="1"/>
    <col min="46" max="46" width="7.375" style="4" customWidth="1"/>
    <col min="47" max="47" width="8.125" style="4" hidden="1" customWidth="1"/>
    <col min="48" max="49" width="3.875" style="4" hidden="1" customWidth="1"/>
    <col min="50" max="50" width="9.75390625" style="4" hidden="1" customWidth="1"/>
    <col min="51" max="51" width="6.875" style="4" customWidth="1"/>
    <col min="52" max="52" width="6.125" style="4" customWidth="1"/>
    <col min="53" max="53" width="5.625" style="4" customWidth="1"/>
    <col min="54" max="54" width="6.875" style="4" customWidth="1"/>
    <col min="55" max="55" width="7.00390625" style="4" bestFit="1" customWidth="1"/>
    <col min="56" max="16384" width="9.125" style="4" customWidth="1"/>
  </cols>
  <sheetData>
    <row r="1" spans="1:55" ht="33.75" customHeight="1">
      <c r="A1" s="562" t="s">
        <v>132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585"/>
      <c r="AA1" s="585"/>
      <c r="AB1" s="585"/>
      <c r="AC1" s="585"/>
      <c r="AD1" s="585"/>
      <c r="AE1" s="585"/>
      <c r="AF1" s="585"/>
      <c r="AG1" s="585"/>
      <c r="AH1" s="585"/>
      <c r="AI1" s="585"/>
      <c r="AJ1" s="585"/>
      <c r="AK1" s="585"/>
      <c r="AL1" s="585"/>
      <c r="AM1" s="585"/>
      <c r="AN1" s="585"/>
      <c r="AO1" s="585"/>
      <c r="AP1" s="585"/>
      <c r="AQ1" s="585"/>
      <c r="AR1" s="585"/>
      <c r="AS1" s="585"/>
      <c r="AT1" s="585"/>
      <c r="AU1" s="585"/>
      <c r="AV1" s="585"/>
      <c r="AW1" s="585"/>
      <c r="AX1" s="585"/>
      <c r="AY1" s="585"/>
      <c r="AZ1" s="585"/>
      <c r="BA1" s="585"/>
      <c r="BB1" s="585"/>
      <c r="BC1" s="585"/>
    </row>
    <row r="2" spans="1:55" ht="20.25" customHeight="1" thickBo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</row>
    <row r="3" spans="1:55" ht="15.75" customHeight="1" thickBot="1">
      <c r="A3" s="589" t="s">
        <v>16</v>
      </c>
      <c r="B3" s="590" t="s">
        <v>25</v>
      </c>
      <c r="C3" s="590"/>
      <c r="D3" s="590"/>
      <c r="E3" s="590"/>
      <c r="F3" s="590"/>
      <c r="G3" s="581" t="s">
        <v>26</v>
      </c>
      <c r="H3" s="582"/>
      <c r="I3" s="582"/>
      <c r="J3" s="582"/>
      <c r="K3" s="582"/>
      <c r="L3" s="582" t="s">
        <v>27</v>
      </c>
      <c r="M3" s="582"/>
      <c r="N3" s="582"/>
      <c r="O3" s="582"/>
      <c r="P3" s="582" t="s">
        <v>28</v>
      </c>
      <c r="Q3" s="582"/>
      <c r="R3" s="582"/>
      <c r="S3" s="582"/>
      <c r="T3" s="583" t="s">
        <v>29</v>
      </c>
      <c r="U3" s="583"/>
      <c r="V3" s="583"/>
      <c r="W3" s="583"/>
      <c r="X3" s="584"/>
      <c r="Y3" s="588" t="s">
        <v>30</v>
      </c>
      <c r="Z3" s="588"/>
      <c r="AA3" s="588"/>
      <c r="AB3" s="588"/>
      <c r="AC3" s="586" t="s">
        <v>31</v>
      </c>
      <c r="AD3" s="586"/>
      <c r="AE3" s="586"/>
      <c r="AF3" s="586"/>
      <c r="AG3" s="591"/>
      <c r="AH3" s="586" t="s">
        <v>44</v>
      </c>
      <c r="AI3" s="586"/>
      <c r="AJ3" s="586"/>
      <c r="AK3" s="586"/>
      <c r="AL3" s="586"/>
      <c r="AM3" s="587" t="s">
        <v>32</v>
      </c>
      <c r="AN3" s="588"/>
      <c r="AO3" s="588"/>
      <c r="AP3" s="588"/>
      <c r="AQ3" s="586" t="s">
        <v>33</v>
      </c>
      <c r="AR3" s="586"/>
      <c r="AS3" s="586"/>
      <c r="AT3" s="586"/>
      <c r="AU3" s="588" t="s">
        <v>34</v>
      </c>
      <c r="AV3" s="588"/>
      <c r="AW3" s="588"/>
      <c r="AX3" s="588"/>
      <c r="AY3" s="586" t="s">
        <v>35</v>
      </c>
      <c r="AZ3" s="586"/>
      <c r="BA3" s="586"/>
      <c r="BB3" s="586"/>
      <c r="BC3" s="586"/>
    </row>
    <row r="4" spans="1:55" ht="123" customHeight="1" thickBot="1">
      <c r="A4" s="589"/>
      <c r="B4" s="543" t="s">
        <v>36</v>
      </c>
      <c r="C4" s="544" t="s">
        <v>37</v>
      </c>
      <c r="D4" s="544" t="s">
        <v>0</v>
      </c>
      <c r="E4" s="544" t="s">
        <v>38</v>
      </c>
      <c r="F4" s="545" t="s">
        <v>39</v>
      </c>
      <c r="G4" s="73" t="s">
        <v>36</v>
      </c>
      <c r="H4" s="73" t="s">
        <v>40</v>
      </c>
      <c r="I4" s="73" t="s">
        <v>0</v>
      </c>
      <c r="J4" s="73" t="s">
        <v>41</v>
      </c>
      <c r="K4" s="73" t="s">
        <v>39</v>
      </c>
      <c r="L4" s="73" t="s">
        <v>36</v>
      </c>
      <c r="M4" s="73" t="s">
        <v>40</v>
      </c>
      <c r="N4" s="73" t="s">
        <v>41</v>
      </c>
      <c r="O4" s="73" t="s">
        <v>39</v>
      </c>
      <c r="P4" s="73" t="s">
        <v>36</v>
      </c>
      <c r="Q4" s="73" t="s">
        <v>40</v>
      </c>
      <c r="R4" s="73" t="s">
        <v>41</v>
      </c>
      <c r="S4" s="73" t="s">
        <v>42</v>
      </c>
      <c r="T4" s="70" t="s">
        <v>36</v>
      </c>
      <c r="U4" s="71" t="s">
        <v>40</v>
      </c>
      <c r="V4" s="71" t="s">
        <v>0</v>
      </c>
      <c r="W4" s="71" t="s">
        <v>41</v>
      </c>
      <c r="X4" s="72" t="s">
        <v>39</v>
      </c>
      <c r="Y4" s="73" t="s">
        <v>43</v>
      </c>
      <c r="Z4" s="73" t="s">
        <v>40</v>
      </c>
      <c r="AA4" s="73" t="s">
        <v>41</v>
      </c>
      <c r="AB4" s="73" t="s">
        <v>39</v>
      </c>
      <c r="AC4" s="70" t="s">
        <v>43</v>
      </c>
      <c r="AD4" s="71" t="s">
        <v>40</v>
      </c>
      <c r="AE4" s="71" t="s">
        <v>0</v>
      </c>
      <c r="AF4" s="71" t="s">
        <v>41</v>
      </c>
      <c r="AG4" s="201" t="s">
        <v>39</v>
      </c>
      <c r="AH4" s="70" t="s">
        <v>36</v>
      </c>
      <c r="AI4" s="71" t="s">
        <v>40</v>
      </c>
      <c r="AJ4" s="71" t="s">
        <v>0</v>
      </c>
      <c r="AK4" s="71" t="s">
        <v>41</v>
      </c>
      <c r="AL4" s="72" t="s">
        <v>39</v>
      </c>
      <c r="AM4" s="207" t="s">
        <v>36</v>
      </c>
      <c r="AN4" s="73" t="s">
        <v>40</v>
      </c>
      <c r="AO4" s="73" t="s">
        <v>41</v>
      </c>
      <c r="AP4" s="73" t="s">
        <v>39</v>
      </c>
      <c r="AQ4" s="70" t="s">
        <v>43</v>
      </c>
      <c r="AR4" s="71" t="s">
        <v>40</v>
      </c>
      <c r="AS4" s="71" t="s">
        <v>41</v>
      </c>
      <c r="AT4" s="72" t="s">
        <v>39</v>
      </c>
      <c r="AU4" s="73" t="s">
        <v>43</v>
      </c>
      <c r="AV4" s="73" t="s">
        <v>40</v>
      </c>
      <c r="AW4" s="73" t="s">
        <v>41</v>
      </c>
      <c r="AX4" s="73" t="s">
        <v>39</v>
      </c>
      <c r="AY4" s="70" t="s">
        <v>43</v>
      </c>
      <c r="AZ4" s="71" t="s">
        <v>40</v>
      </c>
      <c r="BA4" s="71" t="s">
        <v>0</v>
      </c>
      <c r="BB4" s="71" t="s">
        <v>41</v>
      </c>
      <c r="BC4" s="72" t="s">
        <v>39</v>
      </c>
    </row>
    <row r="5" spans="1:55" ht="21" customHeight="1">
      <c r="A5" s="74" t="s">
        <v>1</v>
      </c>
      <c r="B5" s="75"/>
      <c r="C5" s="76"/>
      <c r="D5" s="77"/>
      <c r="E5" s="78"/>
      <c r="F5" s="78"/>
      <c r="G5" s="79"/>
      <c r="H5" s="80"/>
      <c r="I5" s="81"/>
      <c r="J5" s="80"/>
      <c r="K5" s="80"/>
      <c r="L5" s="80"/>
      <c r="M5" s="80"/>
      <c r="N5" s="80"/>
      <c r="O5" s="80"/>
      <c r="P5" s="80"/>
      <c r="Q5" s="80"/>
      <c r="R5" s="80"/>
      <c r="S5" s="82"/>
      <c r="T5" s="84"/>
      <c r="U5" s="228"/>
      <c r="V5" s="228"/>
      <c r="W5" s="228"/>
      <c r="X5" s="232"/>
      <c r="Y5" s="208"/>
      <c r="Z5" s="80"/>
      <c r="AA5" s="80"/>
      <c r="AB5" s="82"/>
      <c r="AC5" s="83"/>
      <c r="AD5" s="80"/>
      <c r="AE5" s="80"/>
      <c r="AF5" s="80"/>
      <c r="AG5" s="82"/>
      <c r="AH5" s="206"/>
      <c r="AI5" s="80"/>
      <c r="AJ5" s="86"/>
      <c r="AK5" s="80"/>
      <c r="AL5" s="87"/>
      <c r="AM5" s="208"/>
      <c r="AN5" s="80"/>
      <c r="AO5" s="80"/>
      <c r="AP5" s="82"/>
      <c r="AQ5" s="84"/>
      <c r="AR5" s="80"/>
      <c r="AS5" s="80"/>
      <c r="AT5" s="80"/>
      <c r="AU5" s="80"/>
      <c r="AV5" s="80"/>
      <c r="AW5" s="80"/>
      <c r="AX5" s="82"/>
      <c r="AY5" s="85"/>
      <c r="AZ5" s="80"/>
      <c r="BA5" s="86"/>
      <c r="BB5" s="80"/>
      <c r="BC5" s="87"/>
    </row>
    <row r="6" spans="1:55" ht="15.75">
      <c r="A6" s="88" t="s">
        <v>17</v>
      </c>
      <c r="B6" s="89">
        <v>1045</v>
      </c>
      <c r="C6" s="90">
        <v>1045</v>
      </c>
      <c r="D6" s="91">
        <f>C6/B6*100</f>
        <v>100</v>
      </c>
      <c r="E6" s="92">
        <v>1410</v>
      </c>
      <c r="F6" s="93">
        <f>E6/C6*10</f>
        <v>13.492822966507177</v>
      </c>
      <c r="G6" s="94">
        <v>3955</v>
      </c>
      <c r="H6" s="95"/>
      <c r="I6" s="91"/>
      <c r="J6" s="95"/>
      <c r="K6" s="96">
        <f aca="true" t="shared" si="0" ref="K6:K27">IF(J6&gt;0,J6/H6*10,"")</f>
      </c>
      <c r="L6" s="97"/>
      <c r="M6" s="97"/>
      <c r="N6" s="97"/>
      <c r="O6" s="95"/>
      <c r="P6" s="97"/>
      <c r="Q6" s="97"/>
      <c r="R6" s="97"/>
      <c r="S6" s="98"/>
      <c r="T6" s="229"/>
      <c r="U6" s="97"/>
      <c r="V6" s="97"/>
      <c r="W6" s="97"/>
      <c r="X6" s="212"/>
      <c r="Y6" s="230">
        <v>500</v>
      </c>
      <c r="Z6" s="97"/>
      <c r="AA6" s="97"/>
      <c r="AB6" s="98"/>
      <c r="AC6" s="99"/>
      <c r="AD6" s="100"/>
      <c r="AE6" s="100"/>
      <c r="AF6" s="100"/>
      <c r="AG6" s="202"/>
      <c r="AH6" s="99">
        <v>2431</v>
      </c>
      <c r="AI6" s="95">
        <v>200</v>
      </c>
      <c r="AJ6" s="96">
        <f>AI6/AH6*100</f>
        <v>8.227067050596462</v>
      </c>
      <c r="AK6" s="95">
        <v>80</v>
      </c>
      <c r="AL6" s="212">
        <f>AK6/AI6*10</f>
        <v>4</v>
      </c>
      <c r="AM6" s="209"/>
      <c r="AN6" s="95"/>
      <c r="AO6" s="95"/>
      <c r="AP6" s="98"/>
      <c r="AQ6" s="101"/>
      <c r="AR6" s="95"/>
      <c r="AS6" s="95"/>
      <c r="AT6" s="96"/>
      <c r="AU6" s="95">
        <v>12</v>
      </c>
      <c r="AV6" s="95"/>
      <c r="AW6" s="95"/>
      <c r="AX6" s="102">
        <f aca="true" t="shared" si="1" ref="AX6:AX25">IF(AW6&gt;0,AW6/AV6*10,"")</f>
      </c>
      <c r="AY6" s="103"/>
      <c r="AZ6" s="95"/>
      <c r="BA6" s="96"/>
      <c r="BB6" s="95"/>
      <c r="BC6" s="104"/>
    </row>
    <row r="7" spans="1:55" ht="15.75">
      <c r="A7" s="88" t="s">
        <v>18</v>
      </c>
      <c r="B7" s="89"/>
      <c r="C7" s="105"/>
      <c r="D7" s="91"/>
      <c r="E7" s="106"/>
      <c r="F7" s="93"/>
      <c r="G7" s="94">
        <v>4926</v>
      </c>
      <c r="H7" s="95"/>
      <c r="I7" s="91"/>
      <c r="J7" s="95"/>
      <c r="K7" s="96">
        <f t="shared" si="0"/>
      </c>
      <c r="L7" s="97"/>
      <c r="M7" s="97"/>
      <c r="N7" s="97"/>
      <c r="O7" s="95"/>
      <c r="P7" s="97"/>
      <c r="Q7" s="97"/>
      <c r="R7" s="97"/>
      <c r="S7" s="98"/>
      <c r="T7" s="229">
        <v>250</v>
      </c>
      <c r="U7" s="97"/>
      <c r="V7" s="97"/>
      <c r="W7" s="97"/>
      <c r="X7" s="212"/>
      <c r="Y7" s="209"/>
      <c r="Z7" s="95"/>
      <c r="AA7" s="95"/>
      <c r="AB7" s="98"/>
      <c r="AC7" s="99">
        <v>770</v>
      </c>
      <c r="AD7" s="92">
        <v>770</v>
      </c>
      <c r="AE7" s="546">
        <f>AD7/AC7*100</f>
        <v>100</v>
      </c>
      <c r="AF7" s="92">
        <v>385</v>
      </c>
      <c r="AG7" s="203">
        <f>AF7/AD7*10</f>
        <v>5</v>
      </c>
      <c r="AH7" s="99">
        <v>380</v>
      </c>
      <c r="AI7" s="95"/>
      <c r="AJ7" s="96"/>
      <c r="AK7" s="95"/>
      <c r="AL7" s="212"/>
      <c r="AM7" s="209"/>
      <c r="AN7" s="95"/>
      <c r="AO7" s="95"/>
      <c r="AP7" s="98"/>
      <c r="AQ7" s="101">
        <v>527</v>
      </c>
      <c r="AR7" s="95"/>
      <c r="AS7" s="95"/>
      <c r="AT7" s="96"/>
      <c r="AU7" s="95">
        <v>101</v>
      </c>
      <c r="AV7" s="95"/>
      <c r="AW7" s="95"/>
      <c r="AX7" s="102">
        <f t="shared" si="1"/>
      </c>
      <c r="AY7" s="103">
        <v>825</v>
      </c>
      <c r="AZ7" s="95">
        <v>75</v>
      </c>
      <c r="BA7" s="96">
        <f>AZ7/AY7*100</f>
        <v>9.090909090909092</v>
      </c>
      <c r="BB7" s="95">
        <v>1500</v>
      </c>
      <c r="BC7" s="107">
        <f>IF(BB7&gt;0,BB7/AZ7*10,"")</f>
        <v>200</v>
      </c>
    </row>
    <row r="8" spans="1:55" ht="15.75">
      <c r="A8" s="88" t="s">
        <v>2</v>
      </c>
      <c r="B8" s="89">
        <v>300</v>
      </c>
      <c r="C8" s="105">
        <v>300</v>
      </c>
      <c r="D8" s="91">
        <f>C8/B8*100</f>
        <v>100</v>
      </c>
      <c r="E8" s="106">
        <v>150</v>
      </c>
      <c r="F8" s="93">
        <f>E8/C8*10</f>
        <v>5</v>
      </c>
      <c r="G8" s="94">
        <v>1560</v>
      </c>
      <c r="H8" s="95"/>
      <c r="I8" s="91"/>
      <c r="J8" s="95"/>
      <c r="K8" s="96">
        <f t="shared" si="0"/>
      </c>
      <c r="L8" s="97"/>
      <c r="M8" s="97"/>
      <c r="N8" s="97"/>
      <c r="O8" s="95"/>
      <c r="P8" s="97"/>
      <c r="Q8" s="97"/>
      <c r="R8" s="97"/>
      <c r="S8" s="98"/>
      <c r="T8" s="229"/>
      <c r="U8" s="97"/>
      <c r="V8" s="97"/>
      <c r="W8" s="97"/>
      <c r="X8" s="212"/>
      <c r="Y8" s="209"/>
      <c r="Z8" s="95"/>
      <c r="AA8" s="95"/>
      <c r="AB8" s="98"/>
      <c r="AC8" s="99">
        <v>412</v>
      </c>
      <c r="AD8" s="92">
        <v>412</v>
      </c>
      <c r="AE8" s="546">
        <f aca="true" t="shared" si="2" ref="AE8:AE27">AD8/AC8*100</f>
        <v>100</v>
      </c>
      <c r="AF8" s="92">
        <v>185</v>
      </c>
      <c r="AG8" s="203">
        <f>AF8/AD8*10</f>
        <v>4.490291262135923</v>
      </c>
      <c r="AH8" s="99">
        <v>264</v>
      </c>
      <c r="AI8" s="95">
        <v>210</v>
      </c>
      <c r="AJ8" s="96">
        <f>AI8/AH8*100</f>
        <v>79.54545454545455</v>
      </c>
      <c r="AK8" s="95">
        <v>178</v>
      </c>
      <c r="AL8" s="212">
        <f>AK8/AI8*10</f>
        <v>8.476190476190476</v>
      </c>
      <c r="AM8" s="209"/>
      <c r="AN8" s="95"/>
      <c r="AO8" s="95"/>
      <c r="AP8" s="98"/>
      <c r="AQ8" s="101"/>
      <c r="AR8" s="95"/>
      <c r="AS8" s="95"/>
      <c r="AT8" s="96"/>
      <c r="AU8" s="95">
        <v>0</v>
      </c>
      <c r="AV8" s="95"/>
      <c r="AW8" s="95"/>
      <c r="AX8" s="102">
        <f t="shared" si="1"/>
      </c>
      <c r="AY8" s="103"/>
      <c r="AZ8" s="95"/>
      <c r="BA8" s="96"/>
      <c r="BB8" s="95"/>
      <c r="BC8" s="107"/>
    </row>
    <row r="9" spans="1:55" ht="15.75">
      <c r="A9" s="88" t="s">
        <v>3</v>
      </c>
      <c r="B9" s="89">
        <v>415</v>
      </c>
      <c r="C9" s="105">
        <v>415</v>
      </c>
      <c r="D9" s="91">
        <f>C9/B9*100</f>
        <v>100</v>
      </c>
      <c r="E9" s="106">
        <v>460</v>
      </c>
      <c r="F9" s="93">
        <f>E9/C9*10</f>
        <v>11.08433734939759</v>
      </c>
      <c r="G9" s="94">
        <v>9532</v>
      </c>
      <c r="H9" s="95"/>
      <c r="I9" s="91"/>
      <c r="J9" s="95"/>
      <c r="K9" s="96">
        <f t="shared" si="0"/>
      </c>
      <c r="L9" s="97"/>
      <c r="M9" s="97"/>
      <c r="N9" s="97"/>
      <c r="O9" s="95"/>
      <c r="P9" s="97"/>
      <c r="Q9" s="97"/>
      <c r="R9" s="97"/>
      <c r="S9" s="98"/>
      <c r="T9" s="229">
        <v>1066</v>
      </c>
      <c r="U9" s="97">
        <v>258</v>
      </c>
      <c r="V9" s="97">
        <f>U9/T9*100</f>
        <v>24.202626641651033</v>
      </c>
      <c r="W9" s="97">
        <v>335</v>
      </c>
      <c r="X9" s="212">
        <f>W9/U9*10</f>
        <v>12.984496124031008</v>
      </c>
      <c r="Y9" s="209"/>
      <c r="Z9" s="95"/>
      <c r="AA9" s="95"/>
      <c r="AB9" s="98"/>
      <c r="AC9" s="99">
        <v>2170</v>
      </c>
      <c r="AD9" s="92">
        <v>1279</v>
      </c>
      <c r="AE9" s="546">
        <f t="shared" si="2"/>
        <v>58.94009216589862</v>
      </c>
      <c r="AF9" s="92">
        <v>640</v>
      </c>
      <c r="AG9" s="203">
        <f>AF9/AD9*10</f>
        <v>5.003909304143862</v>
      </c>
      <c r="AH9" s="99">
        <v>1184</v>
      </c>
      <c r="AI9" s="95"/>
      <c r="AJ9" s="96"/>
      <c r="AK9" s="95"/>
      <c r="AL9" s="212"/>
      <c r="AM9" s="209"/>
      <c r="AN9" s="95"/>
      <c r="AO9" s="95"/>
      <c r="AP9" s="98"/>
      <c r="AQ9" s="101"/>
      <c r="AR9" s="95"/>
      <c r="AS9" s="95"/>
      <c r="AT9" s="96"/>
      <c r="AU9" s="95">
        <v>75</v>
      </c>
      <c r="AV9" s="95"/>
      <c r="AW9" s="95"/>
      <c r="AX9" s="102">
        <f t="shared" si="1"/>
      </c>
      <c r="AY9" s="103">
        <v>168</v>
      </c>
      <c r="AZ9" s="95"/>
      <c r="BA9" s="96"/>
      <c r="BB9" s="95"/>
      <c r="BC9" s="107"/>
    </row>
    <row r="10" spans="1:55" ht="15.75">
      <c r="A10" s="88" t="s">
        <v>19</v>
      </c>
      <c r="B10" s="89"/>
      <c r="C10" s="105"/>
      <c r="D10" s="91"/>
      <c r="E10" s="106"/>
      <c r="F10" s="93"/>
      <c r="G10" s="94">
        <v>9418</v>
      </c>
      <c r="H10" s="95"/>
      <c r="I10" s="91"/>
      <c r="J10" s="95"/>
      <c r="K10" s="96">
        <f t="shared" si="0"/>
      </c>
      <c r="L10" s="97"/>
      <c r="M10" s="97"/>
      <c r="N10" s="97"/>
      <c r="O10" s="95"/>
      <c r="P10" s="97"/>
      <c r="Q10" s="97"/>
      <c r="R10" s="97"/>
      <c r="S10" s="98"/>
      <c r="T10" s="229"/>
      <c r="U10" s="97"/>
      <c r="V10" s="97"/>
      <c r="W10" s="97"/>
      <c r="X10" s="212"/>
      <c r="Y10" s="209"/>
      <c r="Z10" s="95"/>
      <c r="AA10" s="95"/>
      <c r="AB10" s="98"/>
      <c r="AC10" s="99"/>
      <c r="AD10" s="92"/>
      <c r="AE10" s="546"/>
      <c r="AF10" s="92"/>
      <c r="AG10" s="203"/>
      <c r="AH10" s="99"/>
      <c r="AI10" s="95"/>
      <c r="AJ10" s="96"/>
      <c r="AK10" s="95"/>
      <c r="AL10" s="212"/>
      <c r="AM10" s="209"/>
      <c r="AN10" s="95"/>
      <c r="AO10" s="95"/>
      <c r="AP10" s="98"/>
      <c r="AQ10" s="101">
        <v>500</v>
      </c>
      <c r="AR10" s="95"/>
      <c r="AS10" s="95"/>
      <c r="AT10" s="96"/>
      <c r="AU10" s="95">
        <v>16</v>
      </c>
      <c r="AV10" s="95"/>
      <c r="AW10" s="95"/>
      <c r="AX10" s="102">
        <f t="shared" si="1"/>
      </c>
      <c r="AY10" s="103"/>
      <c r="AZ10" s="95"/>
      <c r="BA10" s="96"/>
      <c r="BB10" s="95"/>
      <c r="BC10" s="107"/>
    </row>
    <row r="11" spans="1:55" ht="15.75">
      <c r="A11" s="88" t="s">
        <v>4</v>
      </c>
      <c r="B11" s="89">
        <v>360</v>
      </c>
      <c r="C11" s="105">
        <v>360</v>
      </c>
      <c r="D11" s="91">
        <f>C11/B11*100</f>
        <v>100</v>
      </c>
      <c r="E11" s="106">
        <v>190</v>
      </c>
      <c r="F11" s="93">
        <f>E11/C11*10</f>
        <v>5.277777777777778</v>
      </c>
      <c r="G11" s="94">
        <v>16527</v>
      </c>
      <c r="H11" s="95"/>
      <c r="I11" s="91"/>
      <c r="J11" s="95"/>
      <c r="K11" s="96">
        <f t="shared" si="0"/>
      </c>
      <c r="L11" s="97"/>
      <c r="M11" s="97"/>
      <c r="N11" s="97"/>
      <c r="O11" s="95"/>
      <c r="P11" s="97">
        <v>350</v>
      </c>
      <c r="Q11" s="97"/>
      <c r="R11" s="97"/>
      <c r="S11" s="98"/>
      <c r="T11" s="101">
        <v>2908</v>
      </c>
      <c r="U11" s="95">
        <v>300</v>
      </c>
      <c r="V11" s="97">
        <f>U11/T11*100</f>
        <v>10.31636863823934</v>
      </c>
      <c r="W11" s="95">
        <v>150</v>
      </c>
      <c r="X11" s="212">
        <f>W11/U11*10</f>
        <v>5</v>
      </c>
      <c r="Y11" s="209"/>
      <c r="Z11" s="95"/>
      <c r="AA11" s="95"/>
      <c r="AB11" s="98"/>
      <c r="AC11" s="99">
        <v>1370</v>
      </c>
      <c r="AD11" s="92"/>
      <c r="AE11" s="546"/>
      <c r="AF11" s="92"/>
      <c r="AG11" s="203"/>
      <c r="AH11" s="99">
        <v>50</v>
      </c>
      <c r="AI11" s="95"/>
      <c r="AJ11" s="96"/>
      <c r="AK11" s="95"/>
      <c r="AL11" s="212"/>
      <c r="AM11" s="209"/>
      <c r="AN11" s="95"/>
      <c r="AO11" s="95"/>
      <c r="AP11" s="98"/>
      <c r="AQ11" s="101">
        <v>344</v>
      </c>
      <c r="AR11" s="95"/>
      <c r="AS11" s="95"/>
      <c r="AT11" s="96"/>
      <c r="AU11" s="95">
        <v>20.4</v>
      </c>
      <c r="AV11" s="95"/>
      <c r="AW11" s="95"/>
      <c r="AX11" s="102">
        <f t="shared" si="1"/>
      </c>
      <c r="AY11" s="103">
        <v>24.6</v>
      </c>
      <c r="AZ11" s="95"/>
      <c r="BA11" s="96"/>
      <c r="BB11" s="95"/>
      <c r="BC11" s="107"/>
    </row>
    <row r="12" spans="1:55" ht="15.75">
      <c r="A12" s="88" t="s">
        <v>5</v>
      </c>
      <c r="B12" s="89">
        <v>196</v>
      </c>
      <c r="C12" s="105">
        <v>196</v>
      </c>
      <c r="D12" s="91">
        <f>C12/B12*100</f>
        <v>100</v>
      </c>
      <c r="E12" s="106">
        <v>82</v>
      </c>
      <c r="F12" s="93">
        <f>E12/C12*10</f>
        <v>4.183673469387755</v>
      </c>
      <c r="G12" s="94">
        <v>23893</v>
      </c>
      <c r="H12" s="95"/>
      <c r="I12" s="91"/>
      <c r="J12" s="95"/>
      <c r="K12" s="96">
        <f t="shared" si="0"/>
      </c>
      <c r="L12" s="97"/>
      <c r="M12" s="97"/>
      <c r="N12" s="97"/>
      <c r="O12" s="95"/>
      <c r="P12" s="95"/>
      <c r="Q12" s="95"/>
      <c r="R12" s="95"/>
      <c r="S12" s="98"/>
      <c r="T12" s="101">
        <v>2353</v>
      </c>
      <c r="U12" s="95"/>
      <c r="V12" s="97"/>
      <c r="W12" s="95"/>
      <c r="X12" s="212">
        <f>IF(W12&gt;0,W12/U12*10,"")</f>
      </c>
      <c r="Y12" s="209"/>
      <c r="Z12" s="95"/>
      <c r="AA12" s="95"/>
      <c r="AB12" s="98"/>
      <c r="AC12" s="99"/>
      <c r="AD12" s="92"/>
      <c r="AE12" s="546"/>
      <c r="AF12" s="92"/>
      <c r="AG12" s="203"/>
      <c r="AH12" s="99"/>
      <c r="AI12" s="95"/>
      <c r="AJ12" s="96"/>
      <c r="AK12" s="95"/>
      <c r="AL12" s="212"/>
      <c r="AM12" s="209"/>
      <c r="AN12" s="95"/>
      <c r="AO12" s="95"/>
      <c r="AP12" s="98"/>
      <c r="AQ12" s="101">
        <v>2086</v>
      </c>
      <c r="AR12" s="95"/>
      <c r="AS12" s="95"/>
      <c r="AT12" s="96"/>
      <c r="AU12" s="95">
        <v>141</v>
      </c>
      <c r="AV12" s="95"/>
      <c r="AW12" s="95"/>
      <c r="AX12" s="102">
        <f t="shared" si="1"/>
      </c>
      <c r="AY12" s="103">
        <v>147</v>
      </c>
      <c r="AZ12" s="95">
        <v>2</v>
      </c>
      <c r="BA12" s="96">
        <f>AZ12/AY12*100</f>
        <v>1.3605442176870748</v>
      </c>
      <c r="BB12" s="95">
        <v>24</v>
      </c>
      <c r="BC12" s="107">
        <f>IF(BB12&gt;0,BB12/AZ12*10,"")</f>
        <v>120</v>
      </c>
    </row>
    <row r="13" spans="1:55" ht="15.75">
      <c r="A13" s="88" t="s">
        <v>6</v>
      </c>
      <c r="B13" s="89"/>
      <c r="C13" s="105"/>
      <c r="D13" s="91"/>
      <c r="E13" s="106"/>
      <c r="F13" s="93"/>
      <c r="G13" s="94">
        <v>10375</v>
      </c>
      <c r="H13" s="95"/>
      <c r="I13" s="91"/>
      <c r="J13" s="95"/>
      <c r="K13" s="96">
        <f t="shared" si="0"/>
      </c>
      <c r="L13" s="97"/>
      <c r="M13" s="97"/>
      <c r="N13" s="97"/>
      <c r="O13" s="95"/>
      <c r="P13" s="95"/>
      <c r="Q13" s="95"/>
      <c r="R13" s="95"/>
      <c r="S13" s="98"/>
      <c r="T13" s="101"/>
      <c r="U13" s="95"/>
      <c r="V13" s="97"/>
      <c r="W13" s="95"/>
      <c r="X13" s="212"/>
      <c r="Y13" s="209"/>
      <c r="Z13" s="95"/>
      <c r="AA13" s="95"/>
      <c r="AB13" s="98"/>
      <c r="AC13" s="99">
        <v>40</v>
      </c>
      <c r="AD13" s="92"/>
      <c r="AE13" s="546"/>
      <c r="AF13" s="92"/>
      <c r="AG13" s="203"/>
      <c r="AH13" s="99">
        <v>829</v>
      </c>
      <c r="AI13" s="95"/>
      <c r="AJ13" s="96"/>
      <c r="AK13" s="95"/>
      <c r="AL13" s="212"/>
      <c r="AM13" s="209"/>
      <c r="AN13" s="95"/>
      <c r="AO13" s="95"/>
      <c r="AP13" s="98"/>
      <c r="AQ13" s="101"/>
      <c r="AR13" s="95"/>
      <c r="AS13" s="95"/>
      <c r="AT13" s="96"/>
      <c r="AU13" s="95">
        <v>1</v>
      </c>
      <c r="AV13" s="95"/>
      <c r="AW13" s="95"/>
      <c r="AX13" s="102">
        <f t="shared" si="1"/>
      </c>
      <c r="AY13" s="103">
        <v>13</v>
      </c>
      <c r="AZ13" s="95"/>
      <c r="BA13" s="96"/>
      <c r="BB13" s="95"/>
      <c r="BC13" s="107"/>
    </row>
    <row r="14" spans="1:55" ht="18.75" customHeight="1">
      <c r="A14" s="88" t="s">
        <v>7</v>
      </c>
      <c r="B14" s="89"/>
      <c r="C14" s="105"/>
      <c r="D14" s="91"/>
      <c r="E14" s="106"/>
      <c r="F14" s="93"/>
      <c r="G14" s="94">
        <v>14504</v>
      </c>
      <c r="H14" s="95"/>
      <c r="I14" s="91"/>
      <c r="J14" s="95"/>
      <c r="K14" s="96">
        <f t="shared" si="0"/>
      </c>
      <c r="L14" s="97"/>
      <c r="M14" s="97"/>
      <c r="N14" s="97"/>
      <c r="O14" s="95"/>
      <c r="P14" s="95"/>
      <c r="Q14" s="95"/>
      <c r="R14" s="95"/>
      <c r="S14" s="98"/>
      <c r="T14" s="101">
        <v>676</v>
      </c>
      <c r="U14" s="95"/>
      <c r="V14" s="97"/>
      <c r="W14" s="95"/>
      <c r="X14" s="212">
        <f>IF(W14&gt;0,W14/U14*10,"")</f>
      </c>
      <c r="Y14" s="209"/>
      <c r="Z14" s="95"/>
      <c r="AA14" s="95"/>
      <c r="AB14" s="108">
        <f>IF(AA14&gt;0,AA14/Z14*10,"")</f>
      </c>
      <c r="AC14" s="99"/>
      <c r="AD14" s="92"/>
      <c r="AE14" s="546"/>
      <c r="AF14" s="92"/>
      <c r="AG14" s="203"/>
      <c r="AH14" s="99"/>
      <c r="AI14" s="95"/>
      <c r="AJ14" s="96"/>
      <c r="AK14" s="95"/>
      <c r="AL14" s="212"/>
      <c r="AM14" s="209"/>
      <c r="AN14" s="95"/>
      <c r="AO14" s="95"/>
      <c r="AP14" s="98"/>
      <c r="AQ14" s="101">
        <v>30</v>
      </c>
      <c r="AR14" s="95"/>
      <c r="AS14" s="95"/>
      <c r="AT14" s="96"/>
      <c r="AU14" s="95"/>
      <c r="AV14" s="95"/>
      <c r="AW14" s="95"/>
      <c r="AX14" s="102">
        <f t="shared" si="1"/>
      </c>
      <c r="AY14" s="103"/>
      <c r="AZ14" s="95"/>
      <c r="BA14" s="96"/>
      <c r="BB14" s="95"/>
      <c r="BC14" s="107"/>
    </row>
    <row r="15" spans="1:55" ht="15.75">
      <c r="A15" s="88" t="s">
        <v>8</v>
      </c>
      <c r="B15" s="89">
        <v>1209</v>
      </c>
      <c r="C15" s="335">
        <v>1209</v>
      </c>
      <c r="D15" s="91">
        <f>C15/B15*100</f>
        <v>100</v>
      </c>
      <c r="E15" s="106">
        <v>2297</v>
      </c>
      <c r="F15" s="93">
        <f>E15/C15*10</f>
        <v>18.99917287014061</v>
      </c>
      <c r="G15" s="94">
        <v>10919</v>
      </c>
      <c r="H15" s="95"/>
      <c r="I15" s="91"/>
      <c r="J15" s="95"/>
      <c r="K15" s="96">
        <f t="shared" si="0"/>
      </c>
      <c r="L15" s="97"/>
      <c r="M15" s="97"/>
      <c r="N15" s="97"/>
      <c r="O15" s="95"/>
      <c r="P15" s="95">
        <v>17</v>
      </c>
      <c r="Q15" s="95"/>
      <c r="R15" s="95"/>
      <c r="S15" s="98"/>
      <c r="T15" s="101">
        <v>1291</v>
      </c>
      <c r="U15" s="95">
        <v>1291</v>
      </c>
      <c r="V15" s="97">
        <f>U15/T15*100</f>
        <v>100</v>
      </c>
      <c r="W15" s="95">
        <v>955</v>
      </c>
      <c r="X15" s="212">
        <f>W15/U15*10</f>
        <v>7.397366382649109</v>
      </c>
      <c r="Y15" s="209"/>
      <c r="Z15" s="95"/>
      <c r="AA15" s="95"/>
      <c r="AB15" s="98"/>
      <c r="AC15" s="99">
        <v>339</v>
      </c>
      <c r="AD15" s="92">
        <v>339</v>
      </c>
      <c r="AE15" s="546">
        <f t="shared" si="2"/>
        <v>100</v>
      </c>
      <c r="AF15" s="92">
        <v>198</v>
      </c>
      <c r="AG15" s="203">
        <f>AF15/AD15*10</f>
        <v>5.84070796460177</v>
      </c>
      <c r="AH15" s="99">
        <v>1644</v>
      </c>
      <c r="AI15" s="95">
        <v>949</v>
      </c>
      <c r="AJ15" s="96">
        <f>AI15/AH15*100</f>
        <v>57.72506082725061</v>
      </c>
      <c r="AK15" s="95">
        <v>440</v>
      </c>
      <c r="AL15" s="212">
        <f>AK15/AI15*10</f>
        <v>4.636459430979979</v>
      </c>
      <c r="AM15" s="209"/>
      <c r="AN15" s="95"/>
      <c r="AO15" s="95"/>
      <c r="AP15" s="98"/>
      <c r="AQ15" s="101">
        <v>1196</v>
      </c>
      <c r="AR15" s="95">
        <v>180</v>
      </c>
      <c r="AS15" s="95">
        <v>990</v>
      </c>
      <c r="AT15" s="96">
        <f>IF(AS15&gt;0,AS15/AR15*10,"")</f>
        <v>55</v>
      </c>
      <c r="AU15" s="95"/>
      <c r="AV15" s="95"/>
      <c r="AW15" s="95"/>
      <c r="AX15" s="102">
        <f t="shared" si="1"/>
      </c>
      <c r="AY15" s="103"/>
      <c r="AZ15" s="95"/>
      <c r="BA15" s="96"/>
      <c r="BB15" s="95"/>
      <c r="BC15" s="107"/>
    </row>
    <row r="16" spans="1:55" ht="15.75">
      <c r="A16" s="88" t="s">
        <v>9</v>
      </c>
      <c r="B16" s="89">
        <v>290</v>
      </c>
      <c r="C16" s="105">
        <v>290</v>
      </c>
      <c r="D16" s="91">
        <f>C16/B16*100</f>
        <v>100</v>
      </c>
      <c r="E16" s="106">
        <v>145</v>
      </c>
      <c r="F16" s="93">
        <f>E16/C16*10</f>
        <v>5</v>
      </c>
      <c r="G16" s="94">
        <v>9847</v>
      </c>
      <c r="H16" s="95"/>
      <c r="I16" s="91"/>
      <c r="J16" s="95"/>
      <c r="K16" s="96">
        <f t="shared" si="0"/>
      </c>
      <c r="L16" s="97"/>
      <c r="M16" s="97"/>
      <c r="N16" s="97"/>
      <c r="O16" s="95"/>
      <c r="P16" s="95"/>
      <c r="Q16" s="95"/>
      <c r="R16" s="95"/>
      <c r="S16" s="98"/>
      <c r="T16" s="101"/>
      <c r="U16" s="95"/>
      <c r="V16" s="97"/>
      <c r="W16" s="95"/>
      <c r="X16" s="212"/>
      <c r="Y16" s="209">
        <v>220</v>
      </c>
      <c r="Z16" s="95"/>
      <c r="AA16" s="95"/>
      <c r="AB16" s="98"/>
      <c r="AC16" s="99">
        <v>220</v>
      </c>
      <c r="AD16" s="92">
        <v>220</v>
      </c>
      <c r="AE16" s="546">
        <f t="shared" si="2"/>
        <v>100</v>
      </c>
      <c r="AF16" s="92">
        <v>130</v>
      </c>
      <c r="AG16" s="203">
        <f>AF16/AD16*10</f>
        <v>5.909090909090909</v>
      </c>
      <c r="AH16" s="99"/>
      <c r="AI16" s="95"/>
      <c r="AJ16" s="96"/>
      <c r="AK16" s="95"/>
      <c r="AL16" s="212"/>
      <c r="AM16" s="209"/>
      <c r="AN16" s="95"/>
      <c r="AO16" s="95"/>
      <c r="AP16" s="98"/>
      <c r="AQ16" s="101">
        <v>186</v>
      </c>
      <c r="AR16" s="95"/>
      <c r="AS16" s="95"/>
      <c r="AT16" s="96">
        <f>IF(AS16&gt;0,AS16/AR16*10,"")</f>
      </c>
      <c r="AU16" s="95"/>
      <c r="AV16" s="95"/>
      <c r="AW16" s="95"/>
      <c r="AX16" s="102">
        <f t="shared" si="1"/>
      </c>
      <c r="AY16" s="103"/>
      <c r="AZ16" s="95"/>
      <c r="BA16" s="96"/>
      <c r="BB16" s="95"/>
      <c r="BC16" s="107"/>
    </row>
    <row r="17" spans="1:55" ht="15.75">
      <c r="A17" s="88" t="s">
        <v>20</v>
      </c>
      <c r="B17" s="89">
        <v>200</v>
      </c>
      <c r="C17" s="105">
        <v>200</v>
      </c>
      <c r="D17" s="91">
        <f>C17/B17*100</f>
        <v>100</v>
      </c>
      <c r="E17" s="106">
        <v>430</v>
      </c>
      <c r="F17" s="93">
        <f>E17/C17*10</f>
        <v>21.5</v>
      </c>
      <c r="G17" s="94">
        <v>21733</v>
      </c>
      <c r="H17" s="95"/>
      <c r="I17" s="91"/>
      <c r="J17" s="95"/>
      <c r="K17" s="96">
        <f t="shared" si="0"/>
      </c>
      <c r="L17" s="97"/>
      <c r="M17" s="97"/>
      <c r="N17" s="97"/>
      <c r="O17" s="95"/>
      <c r="P17" s="95"/>
      <c r="Q17" s="95"/>
      <c r="R17" s="95"/>
      <c r="S17" s="98"/>
      <c r="T17" s="101"/>
      <c r="U17" s="95"/>
      <c r="V17" s="97"/>
      <c r="W17" s="95"/>
      <c r="X17" s="212"/>
      <c r="Y17" s="209"/>
      <c r="Z17" s="95"/>
      <c r="AA17" s="95"/>
      <c r="AB17" s="98"/>
      <c r="AC17" s="99"/>
      <c r="AD17" s="109"/>
      <c r="AE17" s="546"/>
      <c r="AF17" s="109"/>
      <c r="AG17" s="203"/>
      <c r="AH17" s="99"/>
      <c r="AI17" s="95"/>
      <c r="AJ17" s="96"/>
      <c r="AK17" s="95"/>
      <c r="AL17" s="212"/>
      <c r="AM17" s="209"/>
      <c r="AN17" s="95"/>
      <c r="AO17" s="95"/>
      <c r="AP17" s="98"/>
      <c r="AQ17" s="101">
        <v>385</v>
      </c>
      <c r="AR17" s="95"/>
      <c r="AS17" s="95"/>
      <c r="AT17" s="96">
        <f>IF(AS17&gt;0,AS17/AR17*10,"")</f>
      </c>
      <c r="AU17" s="95"/>
      <c r="AV17" s="95"/>
      <c r="AW17" s="95"/>
      <c r="AX17" s="102">
        <f t="shared" si="1"/>
      </c>
      <c r="AY17" s="103"/>
      <c r="AZ17" s="95"/>
      <c r="BA17" s="96"/>
      <c r="BB17" s="95"/>
      <c r="BC17" s="107"/>
    </row>
    <row r="18" spans="1:55" ht="15.75">
      <c r="A18" s="88" t="s">
        <v>10</v>
      </c>
      <c r="B18" s="89"/>
      <c r="C18" s="105"/>
      <c r="D18" s="91"/>
      <c r="E18" s="106"/>
      <c r="F18" s="93"/>
      <c r="G18" s="94">
        <v>4277</v>
      </c>
      <c r="H18" s="95"/>
      <c r="I18" s="91"/>
      <c r="J18" s="95"/>
      <c r="K18" s="96">
        <f t="shared" si="0"/>
      </c>
      <c r="L18" s="97"/>
      <c r="M18" s="97"/>
      <c r="N18" s="97"/>
      <c r="O18" s="95"/>
      <c r="P18" s="95"/>
      <c r="Q18" s="95"/>
      <c r="R18" s="95"/>
      <c r="S18" s="98"/>
      <c r="T18" s="101"/>
      <c r="U18" s="95"/>
      <c r="V18" s="97"/>
      <c r="W18" s="95"/>
      <c r="X18" s="212"/>
      <c r="Y18" s="209"/>
      <c r="Z18" s="95"/>
      <c r="AA18" s="95"/>
      <c r="AB18" s="98"/>
      <c r="AC18" s="99">
        <v>200</v>
      </c>
      <c r="AD18" s="92">
        <v>50</v>
      </c>
      <c r="AE18" s="546">
        <f t="shared" si="2"/>
        <v>25</v>
      </c>
      <c r="AF18" s="92">
        <v>20</v>
      </c>
      <c r="AG18" s="203">
        <f>AF18/AD18*10</f>
        <v>4</v>
      </c>
      <c r="AH18" s="99">
        <v>374</v>
      </c>
      <c r="AI18" s="95"/>
      <c r="AJ18" s="96"/>
      <c r="AK18" s="95"/>
      <c r="AL18" s="212"/>
      <c r="AM18" s="209"/>
      <c r="AN18" s="95"/>
      <c r="AO18" s="95"/>
      <c r="AP18" s="98">
        <f>IF(AO18&gt;0,AO18/AN18*10,"")</f>
      </c>
      <c r="AQ18" s="101">
        <v>528</v>
      </c>
      <c r="AR18" s="95">
        <v>138</v>
      </c>
      <c r="AS18" s="95">
        <v>440</v>
      </c>
      <c r="AT18" s="96">
        <f>IF(AS18&gt;0,AS18/AR18*10,"")</f>
        <v>31.884057971014492</v>
      </c>
      <c r="AU18" s="95">
        <v>5.4</v>
      </c>
      <c r="AV18" s="95"/>
      <c r="AW18" s="95"/>
      <c r="AX18" s="102">
        <f t="shared" si="1"/>
      </c>
      <c r="AY18" s="103">
        <v>0.6</v>
      </c>
      <c r="AZ18" s="95"/>
      <c r="BA18" s="96"/>
      <c r="BB18" s="95"/>
      <c r="BC18" s="107"/>
    </row>
    <row r="19" spans="1:55" ht="18" customHeight="1">
      <c r="A19" s="88" t="s">
        <v>11</v>
      </c>
      <c r="B19" s="89">
        <v>238</v>
      </c>
      <c r="C19" s="105">
        <v>238</v>
      </c>
      <c r="D19" s="91">
        <f>C19/B19*100</f>
        <v>100</v>
      </c>
      <c r="E19" s="106">
        <v>71</v>
      </c>
      <c r="F19" s="93">
        <f>E19/C19*10</f>
        <v>2.9831932773109244</v>
      </c>
      <c r="G19" s="94">
        <v>8180</v>
      </c>
      <c r="H19" s="95"/>
      <c r="I19" s="91"/>
      <c r="J19" s="95"/>
      <c r="K19" s="96">
        <f t="shared" si="0"/>
      </c>
      <c r="L19" s="97"/>
      <c r="M19" s="97"/>
      <c r="N19" s="97"/>
      <c r="O19" s="95"/>
      <c r="P19" s="95"/>
      <c r="Q19" s="95"/>
      <c r="R19" s="95"/>
      <c r="S19" s="98"/>
      <c r="T19" s="101"/>
      <c r="U19" s="95"/>
      <c r="V19" s="97"/>
      <c r="W19" s="95"/>
      <c r="X19" s="212"/>
      <c r="Y19" s="209"/>
      <c r="Z19" s="95"/>
      <c r="AA19" s="95"/>
      <c r="AB19" s="98"/>
      <c r="AC19" s="99">
        <v>468</v>
      </c>
      <c r="AD19" s="92">
        <v>350</v>
      </c>
      <c r="AE19" s="546">
        <f t="shared" si="2"/>
        <v>74.78632478632478</v>
      </c>
      <c r="AF19" s="92">
        <v>723</v>
      </c>
      <c r="AG19" s="203">
        <f>AF19/AD19*10</f>
        <v>20.65714285714286</v>
      </c>
      <c r="AH19" s="99">
        <v>30</v>
      </c>
      <c r="AI19" s="95"/>
      <c r="AJ19" s="96"/>
      <c r="AK19" s="95"/>
      <c r="AL19" s="212"/>
      <c r="AM19" s="209"/>
      <c r="AN19" s="95"/>
      <c r="AO19" s="95"/>
      <c r="AP19" s="98"/>
      <c r="AQ19" s="101">
        <v>402</v>
      </c>
      <c r="AR19" s="95">
        <v>140</v>
      </c>
      <c r="AS19" s="95">
        <v>512</v>
      </c>
      <c r="AT19" s="96">
        <f>IF(AS19&gt;0,AS19/AR19*10,"")</f>
        <v>36.57142857142857</v>
      </c>
      <c r="AU19" s="95">
        <v>3</v>
      </c>
      <c r="AV19" s="95"/>
      <c r="AW19" s="95"/>
      <c r="AX19" s="102">
        <f t="shared" si="1"/>
      </c>
      <c r="AY19" s="103">
        <v>1</v>
      </c>
      <c r="AZ19" s="95"/>
      <c r="BA19" s="96"/>
      <c r="BB19" s="95"/>
      <c r="BC19" s="107"/>
    </row>
    <row r="20" spans="1:55" ht="15.75">
      <c r="A20" s="88" t="s">
        <v>21</v>
      </c>
      <c r="B20" s="89"/>
      <c r="C20" s="105"/>
      <c r="D20" s="91"/>
      <c r="E20" s="106"/>
      <c r="F20" s="93"/>
      <c r="G20" s="94">
        <v>15259</v>
      </c>
      <c r="H20" s="95"/>
      <c r="I20" s="91"/>
      <c r="J20" s="95"/>
      <c r="K20" s="96">
        <f t="shared" si="0"/>
      </c>
      <c r="L20" s="97"/>
      <c r="M20" s="97"/>
      <c r="N20" s="97"/>
      <c r="O20" s="95"/>
      <c r="P20" s="95">
        <v>329</v>
      </c>
      <c r="Q20" s="95"/>
      <c r="R20" s="95"/>
      <c r="S20" s="108">
        <f>IF(R20&gt;0,R20/Q20*10,"")</f>
      </c>
      <c r="T20" s="101"/>
      <c r="U20" s="95"/>
      <c r="V20" s="97"/>
      <c r="W20" s="95"/>
      <c r="X20" s="212"/>
      <c r="Y20" s="209"/>
      <c r="Z20" s="95"/>
      <c r="AA20" s="95"/>
      <c r="AB20" s="98"/>
      <c r="AC20" s="99">
        <v>687</v>
      </c>
      <c r="AD20" s="92">
        <v>185</v>
      </c>
      <c r="AE20" s="546">
        <f t="shared" si="2"/>
        <v>26.92867540029112</v>
      </c>
      <c r="AF20" s="92">
        <v>55</v>
      </c>
      <c r="AG20" s="203">
        <f>AF20/AD20*10</f>
        <v>2.9729729729729732</v>
      </c>
      <c r="AH20" s="99"/>
      <c r="AI20" s="95"/>
      <c r="AJ20" s="96"/>
      <c r="AK20" s="95"/>
      <c r="AL20" s="212"/>
      <c r="AM20" s="209"/>
      <c r="AN20" s="95"/>
      <c r="AO20" s="95"/>
      <c r="AP20" s="98"/>
      <c r="AQ20" s="101">
        <v>373</v>
      </c>
      <c r="AR20" s="95"/>
      <c r="AS20" s="95"/>
      <c r="AT20" s="96"/>
      <c r="AU20" s="95">
        <v>256</v>
      </c>
      <c r="AV20" s="95"/>
      <c r="AW20" s="95"/>
      <c r="AX20" s="102">
        <f t="shared" si="1"/>
      </c>
      <c r="AY20" s="103">
        <v>52</v>
      </c>
      <c r="AZ20" s="95"/>
      <c r="BA20" s="96"/>
      <c r="BB20" s="95"/>
      <c r="BC20" s="107"/>
    </row>
    <row r="21" spans="1:55" ht="15.75">
      <c r="A21" s="88" t="s">
        <v>22</v>
      </c>
      <c r="B21" s="89"/>
      <c r="C21" s="105"/>
      <c r="D21" s="91"/>
      <c r="E21" s="106"/>
      <c r="F21" s="93"/>
      <c r="G21" s="94">
        <v>906</v>
      </c>
      <c r="H21" s="95"/>
      <c r="I21" s="91"/>
      <c r="J21" s="95"/>
      <c r="K21" s="96">
        <f t="shared" si="0"/>
      </c>
      <c r="L21" s="97"/>
      <c r="M21" s="97"/>
      <c r="N21" s="97"/>
      <c r="O21" s="95"/>
      <c r="P21" s="95">
        <v>100</v>
      </c>
      <c r="Q21" s="95"/>
      <c r="R21" s="95"/>
      <c r="S21" s="98"/>
      <c r="T21" s="101">
        <v>750</v>
      </c>
      <c r="U21" s="95"/>
      <c r="V21" s="97"/>
      <c r="W21" s="95"/>
      <c r="X21" s="212">
        <f>IF(W21&gt;0,W21/U21*10,"")</f>
      </c>
      <c r="Y21" s="230"/>
      <c r="Z21" s="97"/>
      <c r="AA21" s="97"/>
      <c r="AB21" s="98"/>
      <c r="AC21" s="99"/>
      <c r="AD21" s="92"/>
      <c r="AE21" s="546"/>
      <c r="AF21" s="92"/>
      <c r="AG21" s="203"/>
      <c r="AH21" s="99"/>
      <c r="AI21" s="95"/>
      <c r="AJ21" s="96"/>
      <c r="AK21" s="95"/>
      <c r="AL21" s="212"/>
      <c r="AM21" s="209"/>
      <c r="AN21" s="95"/>
      <c r="AO21" s="95"/>
      <c r="AP21" s="98"/>
      <c r="AQ21" s="101">
        <v>659</v>
      </c>
      <c r="AR21" s="95"/>
      <c r="AS21" s="95"/>
      <c r="AT21" s="96"/>
      <c r="AU21" s="95"/>
      <c r="AV21" s="95"/>
      <c r="AW21" s="95"/>
      <c r="AX21" s="102">
        <f t="shared" si="1"/>
      </c>
      <c r="AY21" s="103">
        <v>40</v>
      </c>
      <c r="AZ21" s="95"/>
      <c r="BA21" s="96"/>
      <c r="BB21" s="95"/>
      <c r="BC21" s="107"/>
    </row>
    <row r="22" spans="1:55" ht="15.75">
      <c r="A22" s="88" t="s">
        <v>12</v>
      </c>
      <c r="B22" s="89"/>
      <c r="C22" s="105"/>
      <c r="D22" s="91"/>
      <c r="E22" s="106"/>
      <c r="F22" s="93"/>
      <c r="G22" s="94">
        <v>4299</v>
      </c>
      <c r="H22" s="95"/>
      <c r="I22" s="91"/>
      <c r="J22" s="95"/>
      <c r="K22" s="96">
        <f t="shared" si="0"/>
      </c>
      <c r="L22" s="97"/>
      <c r="M22" s="95"/>
      <c r="N22" s="97"/>
      <c r="O22" s="95"/>
      <c r="P22" s="95"/>
      <c r="Q22" s="95"/>
      <c r="R22" s="95"/>
      <c r="S22" s="98"/>
      <c r="T22" s="101"/>
      <c r="U22" s="95"/>
      <c r="V22" s="97"/>
      <c r="W22" s="95"/>
      <c r="X22" s="212"/>
      <c r="Y22" s="230"/>
      <c r="Z22" s="97"/>
      <c r="AA22" s="97"/>
      <c r="AB22" s="98"/>
      <c r="AC22" s="99"/>
      <c r="AD22" s="92"/>
      <c r="AE22" s="546"/>
      <c r="AF22" s="92"/>
      <c r="AG22" s="203"/>
      <c r="AH22" s="99"/>
      <c r="AI22" s="95"/>
      <c r="AJ22" s="96"/>
      <c r="AK22" s="95"/>
      <c r="AL22" s="212"/>
      <c r="AM22" s="209"/>
      <c r="AN22" s="95"/>
      <c r="AO22" s="95"/>
      <c r="AP22" s="98"/>
      <c r="AQ22" s="101"/>
      <c r="AR22" s="95"/>
      <c r="AS22" s="95"/>
      <c r="AT22" s="96"/>
      <c r="AU22" s="95">
        <v>11</v>
      </c>
      <c r="AV22" s="95"/>
      <c r="AW22" s="95"/>
      <c r="AX22" s="102">
        <f t="shared" si="1"/>
      </c>
      <c r="AY22" s="103">
        <v>2</v>
      </c>
      <c r="AZ22" s="95"/>
      <c r="BA22" s="96"/>
      <c r="BB22" s="95"/>
      <c r="BC22" s="107"/>
    </row>
    <row r="23" spans="1:55" ht="15.75">
      <c r="A23" s="88" t="s">
        <v>13</v>
      </c>
      <c r="B23" s="89"/>
      <c r="C23" s="105"/>
      <c r="D23" s="91"/>
      <c r="E23" s="106"/>
      <c r="F23" s="93"/>
      <c r="G23" s="94">
        <v>6577</v>
      </c>
      <c r="H23" s="95"/>
      <c r="I23" s="91"/>
      <c r="J23" s="95"/>
      <c r="K23" s="96"/>
      <c r="L23" s="200">
        <v>1234</v>
      </c>
      <c r="M23" s="95"/>
      <c r="N23" s="95"/>
      <c r="O23" s="96"/>
      <c r="P23" s="200">
        <v>2147</v>
      </c>
      <c r="Q23" s="95"/>
      <c r="R23" s="95"/>
      <c r="S23" s="98"/>
      <c r="T23" s="233">
        <v>1040</v>
      </c>
      <c r="U23" s="95">
        <v>66</v>
      </c>
      <c r="V23" s="97">
        <f>U23/T23*100</f>
        <v>6.346153846153846</v>
      </c>
      <c r="W23" s="95">
        <v>53</v>
      </c>
      <c r="X23" s="212">
        <f>IF(W23&gt;0,W23/U23*10,"")</f>
        <v>8.03030303030303</v>
      </c>
      <c r="Y23" s="230"/>
      <c r="Z23" s="97"/>
      <c r="AA23" s="97"/>
      <c r="AB23" s="98"/>
      <c r="AC23" s="99">
        <v>27</v>
      </c>
      <c r="AD23" s="92">
        <v>27</v>
      </c>
      <c r="AE23" s="546">
        <f t="shared" si="2"/>
        <v>100</v>
      </c>
      <c r="AF23" s="92">
        <v>20</v>
      </c>
      <c r="AG23" s="203">
        <f>AF23/AD23*10</f>
        <v>7.4074074074074066</v>
      </c>
      <c r="AH23" s="99"/>
      <c r="AI23" s="95"/>
      <c r="AJ23" s="96"/>
      <c r="AK23" s="95"/>
      <c r="AL23" s="212"/>
      <c r="AM23" s="209">
        <v>5</v>
      </c>
      <c r="AN23" s="95"/>
      <c r="AO23" s="95"/>
      <c r="AP23" s="98"/>
      <c r="AQ23" s="101"/>
      <c r="AR23" s="95"/>
      <c r="AS23" s="95"/>
      <c r="AT23" s="96"/>
      <c r="AU23" s="95">
        <v>8</v>
      </c>
      <c r="AV23" s="95"/>
      <c r="AW23" s="95"/>
      <c r="AX23" s="102"/>
      <c r="AY23" s="103">
        <v>42</v>
      </c>
      <c r="AZ23" s="95">
        <v>6</v>
      </c>
      <c r="BA23" s="96">
        <f>AZ23/AY23*100</f>
        <v>14.285714285714285</v>
      </c>
      <c r="BB23" s="95">
        <v>48</v>
      </c>
      <c r="BC23" s="107">
        <f>BB23/AZ23*10</f>
        <v>80</v>
      </c>
    </row>
    <row r="24" spans="1:55" ht="15.75">
      <c r="A24" s="88" t="s">
        <v>23</v>
      </c>
      <c r="B24" s="89"/>
      <c r="C24" s="105"/>
      <c r="D24" s="91"/>
      <c r="E24" s="106"/>
      <c r="F24" s="93"/>
      <c r="G24" s="94">
        <v>8248</v>
      </c>
      <c r="H24" s="95"/>
      <c r="I24" s="91"/>
      <c r="J24" s="95"/>
      <c r="K24" s="96">
        <f t="shared" si="0"/>
      </c>
      <c r="L24" s="95">
        <v>10170</v>
      </c>
      <c r="M24" s="95"/>
      <c r="N24" s="95"/>
      <c r="O24" s="96">
        <f>IF(N24&gt;0,N24/M24*10,"")</f>
      </c>
      <c r="P24" s="95">
        <v>228</v>
      </c>
      <c r="Q24" s="95"/>
      <c r="R24" s="95"/>
      <c r="S24" s="98">
        <f>IF(R24&gt;0,R24/Q24*10,"")</f>
      </c>
      <c r="T24" s="101">
        <v>1175</v>
      </c>
      <c r="U24" s="95">
        <v>85</v>
      </c>
      <c r="V24" s="97">
        <f>U24/T24*100</f>
        <v>7.234042553191489</v>
      </c>
      <c r="W24" s="95">
        <v>113</v>
      </c>
      <c r="X24" s="212">
        <f>IF(W24&gt;0,W24/U24*10,"")</f>
        <v>13.294117647058822</v>
      </c>
      <c r="Y24" s="230"/>
      <c r="Z24" s="97"/>
      <c r="AA24" s="97"/>
      <c r="AB24" s="98"/>
      <c r="AC24" s="99"/>
      <c r="AD24" s="92"/>
      <c r="AE24" s="546"/>
      <c r="AF24" s="92"/>
      <c r="AG24" s="203"/>
      <c r="AH24" s="99"/>
      <c r="AI24" s="95"/>
      <c r="AJ24" s="96"/>
      <c r="AK24" s="95"/>
      <c r="AL24" s="212"/>
      <c r="AM24" s="209"/>
      <c r="AN24" s="95"/>
      <c r="AO24" s="95"/>
      <c r="AP24" s="98"/>
      <c r="AQ24" s="101"/>
      <c r="AR24" s="95"/>
      <c r="AS24" s="95"/>
      <c r="AT24" s="96"/>
      <c r="AU24" s="95">
        <v>845</v>
      </c>
      <c r="AV24" s="95"/>
      <c r="AW24" s="95"/>
      <c r="AX24" s="102">
        <f t="shared" si="1"/>
      </c>
      <c r="AY24" s="103">
        <v>129</v>
      </c>
      <c r="AZ24" s="95"/>
      <c r="BA24" s="96"/>
      <c r="BB24" s="95"/>
      <c r="BC24" s="107"/>
    </row>
    <row r="25" spans="1:55" ht="15.75">
      <c r="A25" s="88" t="s">
        <v>14</v>
      </c>
      <c r="B25" s="89">
        <v>310</v>
      </c>
      <c r="C25" s="105">
        <v>310</v>
      </c>
      <c r="D25" s="91">
        <f>C25/B25*100</f>
        <v>100</v>
      </c>
      <c r="E25" s="106">
        <v>278</v>
      </c>
      <c r="F25" s="93">
        <f>E25/C25*10</f>
        <v>8.96774193548387</v>
      </c>
      <c r="G25" s="94">
        <v>21973</v>
      </c>
      <c r="H25" s="95"/>
      <c r="I25" s="91"/>
      <c r="J25" s="95"/>
      <c r="K25" s="96">
        <f t="shared" si="0"/>
      </c>
      <c r="L25" s="95">
        <v>1156</v>
      </c>
      <c r="M25" s="95"/>
      <c r="N25" s="95"/>
      <c r="O25" s="96">
        <f>IF(N25&gt;0,N25/M25*10,"")</f>
      </c>
      <c r="P25" s="95">
        <v>3267</v>
      </c>
      <c r="Q25" s="95"/>
      <c r="R25" s="95"/>
      <c r="S25" s="98">
        <f>IF(R25&gt;0,R25/Q25*10,"")</f>
      </c>
      <c r="T25" s="101">
        <v>1057</v>
      </c>
      <c r="U25" s="95"/>
      <c r="V25" s="96"/>
      <c r="W25" s="95"/>
      <c r="X25" s="212">
        <f>IF(W25&gt;0,W25/U25*10,"")</f>
      </c>
      <c r="Y25" s="230"/>
      <c r="Z25" s="97"/>
      <c r="AA25" s="97"/>
      <c r="AB25" s="110"/>
      <c r="AC25" s="99">
        <v>1301</v>
      </c>
      <c r="AD25" s="92">
        <v>1301</v>
      </c>
      <c r="AE25" s="546">
        <f t="shared" si="2"/>
        <v>100</v>
      </c>
      <c r="AF25" s="92">
        <v>780</v>
      </c>
      <c r="AG25" s="203">
        <f>AF25/AD25*10</f>
        <v>5.995388162951576</v>
      </c>
      <c r="AH25" s="99"/>
      <c r="AI25" s="95"/>
      <c r="AJ25" s="96"/>
      <c r="AK25" s="95"/>
      <c r="AL25" s="212"/>
      <c r="AM25" s="209"/>
      <c r="AN25" s="95"/>
      <c r="AO25" s="95"/>
      <c r="AP25" s="98"/>
      <c r="AQ25" s="101">
        <v>2727</v>
      </c>
      <c r="AR25" s="95"/>
      <c r="AS25" s="95"/>
      <c r="AT25" s="96"/>
      <c r="AU25" s="95">
        <v>20</v>
      </c>
      <c r="AV25" s="95"/>
      <c r="AW25" s="95"/>
      <c r="AX25" s="108">
        <f t="shared" si="1"/>
      </c>
      <c r="AY25" s="103"/>
      <c r="AZ25" s="95"/>
      <c r="BA25" s="96"/>
      <c r="BB25" s="95"/>
      <c r="BC25" s="107"/>
    </row>
    <row r="26" spans="1:55" ht="16.5" thickBot="1">
      <c r="A26" s="111" t="s">
        <v>68</v>
      </c>
      <c r="B26" s="112"/>
      <c r="C26" s="113"/>
      <c r="D26" s="114"/>
      <c r="E26" s="113"/>
      <c r="F26" s="115"/>
      <c r="G26" s="116"/>
      <c r="H26" s="117"/>
      <c r="I26" s="114"/>
      <c r="J26" s="117"/>
      <c r="K26" s="118"/>
      <c r="L26" s="117"/>
      <c r="M26" s="117"/>
      <c r="N26" s="117"/>
      <c r="O26" s="118"/>
      <c r="P26" s="117"/>
      <c r="Q26" s="117"/>
      <c r="R26" s="117"/>
      <c r="S26" s="123"/>
      <c r="T26" s="124"/>
      <c r="U26" s="117"/>
      <c r="V26" s="117"/>
      <c r="W26" s="117"/>
      <c r="X26" s="234"/>
      <c r="Y26" s="231"/>
      <c r="Z26" s="119"/>
      <c r="AA26" s="119"/>
      <c r="AB26" s="120"/>
      <c r="AC26" s="121"/>
      <c r="AD26" s="122"/>
      <c r="AE26" s="548"/>
      <c r="AF26" s="122"/>
      <c r="AG26" s="204"/>
      <c r="AH26" s="124"/>
      <c r="AI26" s="117"/>
      <c r="AJ26" s="118"/>
      <c r="AK26" s="117"/>
      <c r="AL26" s="234"/>
      <c r="AM26" s="210"/>
      <c r="AN26" s="117"/>
      <c r="AO26" s="117"/>
      <c r="AP26" s="123"/>
      <c r="AQ26" s="124"/>
      <c r="AR26" s="117"/>
      <c r="AS26" s="117"/>
      <c r="AT26" s="118"/>
      <c r="AU26" s="117"/>
      <c r="AV26" s="117"/>
      <c r="AW26" s="117"/>
      <c r="AX26" s="125"/>
      <c r="AY26" s="126">
        <v>178</v>
      </c>
      <c r="AZ26" s="117">
        <v>6.5</v>
      </c>
      <c r="BA26" s="118">
        <f>AZ26/AY26*100</f>
        <v>3.651685393258427</v>
      </c>
      <c r="BB26" s="117">
        <v>248</v>
      </c>
      <c r="BC26" s="127">
        <f>IF(BB26&gt;0,BB26/AZ26*10,"")</f>
        <v>381.53846153846155</v>
      </c>
    </row>
    <row r="27" spans="1:55" ht="16.5" thickBot="1">
      <c r="A27" s="128" t="s">
        <v>24</v>
      </c>
      <c r="B27" s="129">
        <f>SUM(B5:B25)</f>
        <v>4563</v>
      </c>
      <c r="C27" s="130">
        <f>SUM(C5:C25)</f>
        <v>4563</v>
      </c>
      <c r="D27" s="131">
        <f>C27/B27*100</f>
        <v>100</v>
      </c>
      <c r="E27" s="130">
        <f>SUM(E5:E25)</f>
        <v>5513</v>
      </c>
      <c r="F27" s="132">
        <f>E27/C27*10</f>
        <v>12.081963620425158</v>
      </c>
      <c r="G27" s="133">
        <f>SUM(G5:G25)</f>
        <v>206908</v>
      </c>
      <c r="H27" s="133">
        <f>SUM(H6:H25)</f>
        <v>0</v>
      </c>
      <c r="I27" s="134">
        <f>H27/G27*100</f>
        <v>0</v>
      </c>
      <c r="J27" s="133">
        <f>SUM(J6:J25)</f>
        <v>0</v>
      </c>
      <c r="K27" s="135">
        <f t="shared" si="0"/>
      </c>
      <c r="L27" s="133">
        <f>SUM(L5:L25)</f>
        <v>12560</v>
      </c>
      <c r="M27" s="133">
        <f>SUM(M6:M25)</f>
        <v>0</v>
      </c>
      <c r="N27" s="133">
        <f>SUM(N6:N25)</f>
        <v>0</v>
      </c>
      <c r="O27" s="135">
        <f>IF(N27&gt;0,N27/M27*10,"")</f>
      </c>
      <c r="P27" s="133">
        <f>SUM(P5:P25)</f>
        <v>6438</v>
      </c>
      <c r="Q27" s="133">
        <f>SUM(Q6:Q25)</f>
        <v>0</v>
      </c>
      <c r="R27" s="133">
        <f>SUM(R6:R25)</f>
        <v>0</v>
      </c>
      <c r="S27" s="136">
        <f>IF(R27&gt;0,R27/Q27*10,"")</f>
      </c>
      <c r="T27" s="235">
        <f>SUM(T5:T25)</f>
        <v>12566</v>
      </c>
      <c r="U27" s="142">
        <f>SUM(U6:U25)</f>
        <v>2000</v>
      </c>
      <c r="V27" s="237">
        <f>U27/T27*100</f>
        <v>15.915963711602737</v>
      </c>
      <c r="W27" s="142">
        <f>SUM(W6:W25)</f>
        <v>1606</v>
      </c>
      <c r="X27" s="140">
        <f>IF(W27&gt;0,W27/U27*10,"")</f>
        <v>8.030000000000001</v>
      </c>
      <c r="Y27" s="211">
        <f>SUM(Y5:Y25)</f>
        <v>720</v>
      </c>
      <c r="Z27" s="133">
        <f>SUM(Z6:Z25)</f>
        <v>0</v>
      </c>
      <c r="AA27" s="133">
        <f>SUM(AA6:AA25)</f>
        <v>0</v>
      </c>
      <c r="AB27" s="136" t="e">
        <f>AA27/Z27*10</f>
        <v>#DIV/0!</v>
      </c>
      <c r="AC27" s="129">
        <f>SUM(AC6:AC25)</f>
        <v>8004</v>
      </c>
      <c r="AD27" s="130">
        <f>SUM(AD6:AD25)</f>
        <v>4933</v>
      </c>
      <c r="AE27" s="549">
        <f t="shared" si="2"/>
        <v>61.63168415792104</v>
      </c>
      <c r="AF27" s="547">
        <f>SUM(AF6:AF25)</f>
        <v>3136</v>
      </c>
      <c r="AG27" s="205">
        <f>AF27/AD27*10</f>
        <v>6.357186296371377</v>
      </c>
      <c r="AH27" s="235">
        <f>SUM(AH5:AH25)</f>
        <v>7186</v>
      </c>
      <c r="AI27" s="142">
        <f>SUM(AI6:AI26)</f>
        <v>1359</v>
      </c>
      <c r="AJ27" s="550">
        <f>AI27/AH27*100</f>
        <v>18.91177289173393</v>
      </c>
      <c r="AK27" s="142">
        <f>SUM(AK6:AK26)</f>
        <v>698</v>
      </c>
      <c r="AL27" s="140">
        <f>AK27/AI27*10</f>
        <v>5.136129506990434</v>
      </c>
      <c r="AM27" s="211">
        <f>SUM(AM5:AM25)</f>
        <v>5</v>
      </c>
      <c r="AN27" s="133"/>
      <c r="AO27" s="133"/>
      <c r="AP27" s="137"/>
      <c r="AQ27" s="138">
        <f>SUM(AQ6:AQ25)</f>
        <v>9943</v>
      </c>
      <c r="AR27" s="139">
        <f>SUM(AR6:AR25)</f>
        <v>458</v>
      </c>
      <c r="AS27" s="139">
        <f>SUM(AS6:AS25)</f>
        <v>1942</v>
      </c>
      <c r="AT27" s="140">
        <f>IF(AS27&gt;0,AS27/AR27*10,"")</f>
        <v>42.40174672489083</v>
      </c>
      <c r="AU27" s="133">
        <f>SUM(AU5:AU25)</f>
        <v>1514.8</v>
      </c>
      <c r="AV27" s="133">
        <f>SUM(AV5:AV25)</f>
        <v>0</v>
      </c>
      <c r="AW27" s="133">
        <f>SUM(AW5:AW25)</f>
        <v>0</v>
      </c>
      <c r="AX27" s="135" t="e">
        <f>AW27/AV27*10</f>
        <v>#DIV/0!</v>
      </c>
      <c r="AY27" s="141">
        <f>SUM(AY5:AY26)</f>
        <v>1622.1999999999998</v>
      </c>
      <c r="AZ27" s="142">
        <f>SUM(AZ5:AZ26)</f>
        <v>89.5</v>
      </c>
      <c r="BA27" s="143">
        <f>AZ27/AY27*100</f>
        <v>5.517198865737887</v>
      </c>
      <c r="BB27" s="142">
        <f>SUM(BB5:BB26)</f>
        <v>1820</v>
      </c>
      <c r="BC27" s="144">
        <f>BB27/AZ27*10</f>
        <v>203.35195530726256</v>
      </c>
    </row>
    <row r="28" spans="1:55" ht="16.5" thickBot="1">
      <c r="A28" s="217" t="s">
        <v>15</v>
      </c>
      <c r="B28" s="218">
        <v>6177</v>
      </c>
      <c r="C28" s="219">
        <v>5245</v>
      </c>
      <c r="D28" s="220">
        <v>84.91176946737899</v>
      </c>
      <c r="E28" s="219">
        <v>6015</v>
      </c>
      <c r="F28" s="220">
        <v>11.468064823641564</v>
      </c>
      <c r="G28" s="221">
        <v>216725</v>
      </c>
      <c r="H28" s="221">
        <v>0</v>
      </c>
      <c r="I28" s="220">
        <v>0</v>
      </c>
      <c r="J28" s="221">
        <v>0</v>
      </c>
      <c r="K28" s="221" t="s">
        <v>69</v>
      </c>
      <c r="L28" s="221">
        <v>12966</v>
      </c>
      <c r="M28" s="221">
        <v>0</v>
      </c>
      <c r="N28" s="221">
        <v>0</v>
      </c>
      <c r="O28" s="221" t="s">
        <v>69</v>
      </c>
      <c r="P28" s="221">
        <v>4698</v>
      </c>
      <c r="Q28" s="221">
        <v>0</v>
      </c>
      <c r="R28" s="221">
        <v>0</v>
      </c>
      <c r="S28" s="222" t="s">
        <v>69</v>
      </c>
      <c r="T28" s="551">
        <v>6685</v>
      </c>
      <c r="U28" s="552">
        <v>0</v>
      </c>
      <c r="V28" s="552">
        <v>0</v>
      </c>
      <c r="W28" s="552">
        <v>0</v>
      </c>
      <c r="X28" s="553">
        <v>0</v>
      </c>
      <c r="Y28" s="225">
        <v>652</v>
      </c>
      <c r="Z28" s="221">
        <v>0</v>
      </c>
      <c r="AA28" s="221">
        <v>0</v>
      </c>
      <c r="AB28" s="222" t="e">
        <v>#DIV/0!</v>
      </c>
      <c r="AC28" s="223">
        <v>3515</v>
      </c>
      <c r="AD28" s="221">
        <v>627</v>
      </c>
      <c r="AE28" s="554">
        <v>17.83783783783784</v>
      </c>
      <c r="AF28" s="221">
        <v>312</v>
      </c>
      <c r="AG28" s="222">
        <v>4.976076555023924</v>
      </c>
      <c r="AH28" s="223">
        <v>5393</v>
      </c>
      <c r="AI28" s="221">
        <v>320</v>
      </c>
      <c r="AJ28" s="555">
        <v>5.933617652512516</v>
      </c>
      <c r="AK28" s="221">
        <v>496</v>
      </c>
      <c r="AL28" s="224">
        <v>15.5</v>
      </c>
      <c r="AM28" s="225">
        <v>15</v>
      </c>
      <c r="AN28" s="221"/>
      <c r="AO28" s="221"/>
      <c r="AP28" s="222"/>
      <c r="AQ28" s="223">
        <v>13021</v>
      </c>
      <c r="AR28" s="221">
        <v>0</v>
      </c>
      <c r="AS28" s="221">
        <v>0</v>
      </c>
      <c r="AT28" s="220">
        <v>0</v>
      </c>
      <c r="AU28" s="221">
        <v>1504.9</v>
      </c>
      <c r="AV28" s="221">
        <v>0</v>
      </c>
      <c r="AW28" s="221">
        <v>0</v>
      </c>
      <c r="AX28" s="226" t="e">
        <v>#DIV/0!</v>
      </c>
      <c r="AY28" s="218">
        <v>1328.1</v>
      </c>
      <c r="AZ28" s="221">
        <v>68.95</v>
      </c>
      <c r="BA28" s="220">
        <v>5.191627136510806</v>
      </c>
      <c r="BB28" s="221">
        <v>1855</v>
      </c>
      <c r="BC28" s="227">
        <v>269.0355329949238</v>
      </c>
    </row>
  </sheetData>
  <sheetProtection/>
  <mergeCells count="14">
    <mergeCell ref="A1:BC1"/>
    <mergeCell ref="AY3:BC3"/>
    <mergeCell ref="AH3:AL3"/>
    <mergeCell ref="AM3:AP3"/>
    <mergeCell ref="AQ3:AT3"/>
    <mergeCell ref="AU3:AX3"/>
    <mergeCell ref="A3:A4"/>
    <mergeCell ref="B3:F3"/>
    <mergeCell ref="Y3:AB3"/>
    <mergeCell ref="AC3:AG3"/>
    <mergeCell ref="G3:K3"/>
    <mergeCell ref="L3:O3"/>
    <mergeCell ref="P3:S3"/>
    <mergeCell ref="T3:X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view="pageBreakPreview" zoomScaleSheetLayoutView="100" zoomScalePageLayoutView="0" workbookViewId="0" topLeftCell="A1">
      <selection activeCell="K26" sqref="K26"/>
    </sheetView>
  </sheetViews>
  <sheetFormatPr defaultColWidth="9.00390625" defaultRowHeight="12.75"/>
  <cols>
    <col min="1" max="1" width="20.375" style="4" customWidth="1"/>
    <col min="2" max="2" width="10.125" style="4" customWidth="1"/>
    <col min="3" max="3" width="9.875" style="4" customWidth="1"/>
    <col min="4" max="4" width="7.875" style="4" customWidth="1"/>
    <col min="5" max="5" width="6.00390625" style="4" customWidth="1"/>
    <col min="6" max="6" width="8.625" style="4" customWidth="1"/>
    <col min="7" max="7" width="7.75390625" style="4" customWidth="1"/>
    <col min="8" max="8" width="5.625" style="4" customWidth="1"/>
    <col min="9" max="9" width="8.625" style="4" customWidth="1"/>
    <col min="10" max="10" width="7.875" style="4" customWidth="1"/>
    <col min="11" max="11" width="6.625" style="4" customWidth="1"/>
    <col min="12" max="12" width="8.00390625" style="4" customWidth="1"/>
    <col min="13" max="13" width="6.25390625" style="4" customWidth="1"/>
    <col min="14" max="14" width="5.875" style="4" customWidth="1"/>
    <col min="15" max="15" width="8.375" style="4" customWidth="1"/>
    <col min="16" max="16" width="7.25390625" style="4" customWidth="1"/>
    <col min="17" max="17" width="6.00390625" style="4" customWidth="1"/>
    <col min="18" max="18" width="6.75390625" style="4" customWidth="1"/>
    <col min="19" max="19" width="6.00390625" style="4" customWidth="1"/>
    <col min="20" max="20" width="5.125" style="4" customWidth="1"/>
    <col min="21" max="16384" width="9.125" style="4" customWidth="1"/>
  </cols>
  <sheetData>
    <row r="1" spans="1:17" ht="18.75">
      <c r="A1" s="595" t="s">
        <v>72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336"/>
      <c r="M1" s="602">
        <v>43336</v>
      </c>
      <c r="N1" s="603"/>
      <c r="O1" s="603"/>
      <c r="P1" s="603"/>
      <c r="Q1" s="603"/>
    </row>
    <row r="2" spans="1:17" ht="16.5" thickBot="1">
      <c r="A2" s="337"/>
      <c r="B2" s="337"/>
      <c r="C2" s="337"/>
      <c r="D2" s="337"/>
      <c r="E2" s="337"/>
      <c r="F2" s="338"/>
      <c r="G2" s="337"/>
      <c r="H2" s="337"/>
      <c r="I2" s="337"/>
      <c r="J2" s="337"/>
      <c r="K2" s="337"/>
      <c r="L2" s="337"/>
      <c r="M2" s="337"/>
      <c r="N2" s="337"/>
      <c r="O2" s="339"/>
      <c r="P2" s="339"/>
      <c r="Q2" s="339"/>
    </row>
    <row r="3" spans="1:20" ht="29.25" customHeight="1" thickBot="1">
      <c r="A3" s="596" t="s">
        <v>16</v>
      </c>
      <c r="B3" s="407" t="s">
        <v>86</v>
      </c>
      <c r="C3" s="597" t="s">
        <v>73</v>
      </c>
      <c r="D3" s="598"/>
      <c r="E3" s="599"/>
      <c r="F3" s="600" t="s">
        <v>47</v>
      </c>
      <c r="G3" s="593"/>
      <c r="H3" s="594"/>
      <c r="I3" s="600" t="s">
        <v>48</v>
      </c>
      <c r="J3" s="593"/>
      <c r="K3" s="594"/>
      <c r="L3" s="592" t="s">
        <v>74</v>
      </c>
      <c r="M3" s="593"/>
      <c r="N3" s="601"/>
      <c r="O3" s="600" t="s">
        <v>25</v>
      </c>
      <c r="P3" s="593"/>
      <c r="Q3" s="594"/>
      <c r="R3" s="592" t="s">
        <v>75</v>
      </c>
      <c r="S3" s="593"/>
      <c r="T3" s="594"/>
    </row>
    <row r="4" spans="1:20" ht="80.25" customHeight="1" thickBot="1">
      <c r="A4" s="596"/>
      <c r="B4" s="410" t="s">
        <v>77</v>
      </c>
      <c r="C4" s="340" t="s">
        <v>76</v>
      </c>
      <c r="D4" s="341" t="s">
        <v>77</v>
      </c>
      <c r="E4" s="342" t="s">
        <v>0</v>
      </c>
      <c r="F4" s="340" t="s">
        <v>76</v>
      </c>
      <c r="G4" s="341" t="s">
        <v>77</v>
      </c>
      <c r="H4" s="342" t="s">
        <v>0</v>
      </c>
      <c r="I4" s="340" t="s">
        <v>76</v>
      </c>
      <c r="J4" s="341" t="s">
        <v>77</v>
      </c>
      <c r="K4" s="342" t="s">
        <v>0</v>
      </c>
      <c r="L4" s="343" t="s">
        <v>76</v>
      </c>
      <c r="M4" s="341" t="s">
        <v>77</v>
      </c>
      <c r="N4" s="344" t="s">
        <v>0</v>
      </c>
      <c r="O4" s="340" t="s">
        <v>76</v>
      </c>
      <c r="P4" s="341" t="s">
        <v>77</v>
      </c>
      <c r="Q4" s="342" t="s">
        <v>0</v>
      </c>
      <c r="R4" s="343" t="s">
        <v>76</v>
      </c>
      <c r="S4" s="341" t="s">
        <v>77</v>
      </c>
      <c r="T4" s="342" t="s">
        <v>0</v>
      </c>
    </row>
    <row r="5" spans="1:20" ht="15.75">
      <c r="A5" s="345" t="s">
        <v>1</v>
      </c>
      <c r="B5" s="345"/>
      <c r="C5" s="346"/>
      <c r="D5" s="347"/>
      <c r="E5" s="348"/>
      <c r="F5" s="349"/>
      <c r="G5" s="350"/>
      <c r="H5" s="351"/>
      <c r="I5" s="352"/>
      <c r="J5" s="353"/>
      <c r="K5" s="354"/>
      <c r="L5" s="355"/>
      <c r="M5" s="541"/>
      <c r="N5" s="356"/>
      <c r="O5" s="349"/>
      <c r="P5" s="353"/>
      <c r="Q5" s="354"/>
      <c r="R5" s="357"/>
      <c r="S5" s="358"/>
      <c r="T5" s="359"/>
    </row>
    <row r="6" spans="1:20" ht="15.75">
      <c r="A6" s="360" t="s">
        <v>78</v>
      </c>
      <c r="B6" s="408">
        <f>D6+P6+S6</f>
        <v>3930</v>
      </c>
      <c r="C6" s="361">
        <f aca="true" t="shared" si="0" ref="C6:D21">F6+I6+L6</f>
        <v>2020</v>
      </c>
      <c r="D6" s="362">
        <f t="shared" si="0"/>
        <v>950</v>
      </c>
      <c r="E6" s="363">
        <f>D6/C6*100</f>
        <v>47.02970297029702</v>
      </c>
      <c r="F6" s="364">
        <v>2020</v>
      </c>
      <c r="G6" s="365">
        <v>950</v>
      </c>
      <c r="H6" s="366">
        <f>G6/F6*100</f>
        <v>47.02970297029702</v>
      </c>
      <c r="I6" s="364"/>
      <c r="J6" s="367"/>
      <c r="K6" s="368"/>
      <c r="L6" s="369"/>
      <c r="M6" s="542"/>
      <c r="N6" s="370"/>
      <c r="O6" s="371"/>
      <c r="P6" s="367">
        <v>2980</v>
      </c>
      <c r="Q6" s="372"/>
      <c r="R6" s="373"/>
      <c r="S6" s="374"/>
      <c r="T6" s="375"/>
    </row>
    <row r="7" spans="1:20" ht="15.75">
      <c r="A7" s="360" t="s">
        <v>79</v>
      </c>
      <c r="B7" s="408">
        <f aca="true" t="shared" si="1" ref="B7:B25">D7+P7+S7</f>
        <v>2005</v>
      </c>
      <c r="C7" s="361">
        <f t="shared" si="0"/>
        <v>9170</v>
      </c>
      <c r="D7" s="362">
        <f t="shared" si="0"/>
        <v>2005</v>
      </c>
      <c r="E7" s="363">
        <f>D7/C7*100</f>
        <v>21.864776444929117</v>
      </c>
      <c r="F7" s="364">
        <v>8170</v>
      </c>
      <c r="G7" s="365">
        <v>700</v>
      </c>
      <c r="H7" s="366">
        <f>G7/F7*100</f>
        <v>8.567931456548347</v>
      </c>
      <c r="I7" s="364">
        <v>1000</v>
      </c>
      <c r="J7" s="367">
        <v>1305</v>
      </c>
      <c r="K7" s="368">
        <f>J7/I7*100</f>
        <v>130.5</v>
      </c>
      <c r="L7" s="369"/>
      <c r="M7" s="542"/>
      <c r="N7" s="376"/>
      <c r="O7" s="377"/>
      <c r="P7" s="378"/>
      <c r="Q7" s="368"/>
      <c r="R7" s="373"/>
      <c r="S7" s="374"/>
      <c r="T7" s="375"/>
    </row>
    <row r="8" spans="1:20" ht="15.75">
      <c r="A8" s="360" t="s">
        <v>2</v>
      </c>
      <c r="B8" s="408">
        <f t="shared" si="1"/>
        <v>1200</v>
      </c>
      <c r="C8" s="361">
        <f t="shared" si="0"/>
        <v>2974</v>
      </c>
      <c r="D8" s="362">
        <f>G8+J8+M8</f>
        <v>1145</v>
      </c>
      <c r="E8" s="363">
        <f>D8/C8*100</f>
        <v>38.500336247478145</v>
      </c>
      <c r="F8" s="364">
        <v>2844</v>
      </c>
      <c r="G8" s="365">
        <v>605</v>
      </c>
      <c r="H8" s="366">
        <f>G8/F8*100</f>
        <v>21.272855133614627</v>
      </c>
      <c r="I8" s="364">
        <v>50</v>
      </c>
      <c r="J8" s="367">
        <v>490</v>
      </c>
      <c r="K8" s="368">
        <f>J8/I8*100</f>
        <v>980.0000000000001</v>
      </c>
      <c r="L8" s="379">
        <v>80</v>
      </c>
      <c r="M8" s="542">
        <v>50</v>
      </c>
      <c r="N8" s="370">
        <f>M8/L8*100</f>
        <v>62.5</v>
      </c>
      <c r="O8" s="377">
        <v>300</v>
      </c>
      <c r="P8" s="378">
        <v>55</v>
      </c>
      <c r="Q8" s="368">
        <f>P8/O8*100</f>
        <v>18.333333333333332</v>
      </c>
      <c r="R8" s="373"/>
      <c r="S8" s="374"/>
      <c r="T8" s="375"/>
    </row>
    <row r="9" spans="1:20" ht="15.75">
      <c r="A9" s="360" t="s">
        <v>3</v>
      </c>
      <c r="B9" s="408">
        <f t="shared" si="1"/>
        <v>1832</v>
      </c>
      <c r="C9" s="361">
        <f aca="true" t="shared" si="2" ref="C9:D25">F9+I9+L9</f>
        <v>13650</v>
      </c>
      <c r="D9" s="362">
        <f t="shared" si="0"/>
        <v>0</v>
      </c>
      <c r="E9" s="363"/>
      <c r="F9" s="364">
        <v>11650</v>
      </c>
      <c r="G9" s="365"/>
      <c r="H9" s="366"/>
      <c r="I9" s="364">
        <v>2000</v>
      </c>
      <c r="J9" s="367"/>
      <c r="K9" s="368"/>
      <c r="L9" s="380"/>
      <c r="M9" s="542"/>
      <c r="N9" s="376"/>
      <c r="O9" s="377">
        <v>2000</v>
      </c>
      <c r="P9" s="378">
        <v>1832</v>
      </c>
      <c r="Q9" s="368">
        <f>P9/O9*100</f>
        <v>91.60000000000001</v>
      </c>
      <c r="R9" s="373"/>
      <c r="S9" s="374"/>
      <c r="T9" s="375"/>
    </row>
    <row r="10" spans="1:20" ht="15.75">
      <c r="A10" s="360" t="s">
        <v>80</v>
      </c>
      <c r="B10" s="408">
        <f t="shared" si="1"/>
        <v>810</v>
      </c>
      <c r="C10" s="361">
        <f t="shared" si="2"/>
        <v>13718</v>
      </c>
      <c r="D10" s="362">
        <f t="shared" si="0"/>
        <v>810</v>
      </c>
      <c r="E10" s="363">
        <f>D10/C10*100</f>
        <v>5.904650823735238</v>
      </c>
      <c r="F10" s="364">
        <v>12718</v>
      </c>
      <c r="G10" s="365">
        <v>50</v>
      </c>
      <c r="H10" s="366">
        <f>G10/F10*100</f>
        <v>0.3931435760339676</v>
      </c>
      <c r="I10" s="364">
        <v>1000</v>
      </c>
      <c r="J10" s="367">
        <v>760</v>
      </c>
      <c r="K10" s="368">
        <f>J10/I10*100</f>
        <v>76</v>
      </c>
      <c r="L10" s="380"/>
      <c r="M10" s="542"/>
      <c r="N10" s="376"/>
      <c r="O10" s="377"/>
      <c r="P10" s="378"/>
      <c r="Q10" s="368"/>
      <c r="R10" s="373"/>
      <c r="S10" s="374"/>
      <c r="T10" s="375"/>
    </row>
    <row r="11" spans="1:20" ht="15.75">
      <c r="A11" s="360" t="s">
        <v>4</v>
      </c>
      <c r="B11" s="408">
        <f t="shared" si="1"/>
        <v>2783</v>
      </c>
      <c r="C11" s="361">
        <f t="shared" si="2"/>
        <v>21698</v>
      </c>
      <c r="D11" s="362">
        <f t="shared" si="0"/>
        <v>2783</v>
      </c>
      <c r="E11" s="363">
        <f>D11/C11*100</f>
        <v>12.82606691861001</v>
      </c>
      <c r="F11" s="364">
        <v>20548</v>
      </c>
      <c r="G11" s="365">
        <v>2783</v>
      </c>
      <c r="H11" s="366">
        <f>G11/F11*100</f>
        <v>13.54389721627409</v>
      </c>
      <c r="I11" s="364">
        <v>1150</v>
      </c>
      <c r="J11" s="367"/>
      <c r="K11" s="368"/>
      <c r="L11" s="380"/>
      <c r="M11" s="542"/>
      <c r="N11" s="376"/>
      <c r="O11" s="377">
        <v>1000</v>
      </c>
      <c r="P11" s="378"/>
      <c r="Q11" s="368"/>
      <c r="R11" s="373"/>
      <c r="S11" s="374"/>
      <c r="T11" s="375"/>
    </row>
    <row r="12" spans="1:20" ht="15.75">
      <c r="A12" s="360" t="s">
        <v>5</v>
      </c>
      <c r="B12" s="408">
        <f t="shared" si="1"/>
        <v>2703</v>
      </c>
      <c r="C12" s="361">
        <f t="shared" si="2"/>
        <v>32157</v>
      </c>
      <c r="D12" s="362">
        <f t="shared" si="0"/>
        <v>2703</v>
      </c>
      <c r="E12" s="363">
        <f>D12/C12*100</f>
        <v>8.405634853997574</v>
      </c>
      <c r="F12" s="364">
        <v>28238</v>
      </c>
      <c r="G12" s="365">
        <v>2703</v>
      </c>
      <c r="H12" s="366">
        <f>G12/F12*100</f>
        <v>9.572207663432254</v>
      </c>
      <c r="I12" s="364">
        <v>3919</v>
      </c>
      <c r="J12" s="367"/>
      <c r="K12" s="368"/>
      <c r="L12" s="380"/>
      <c r="M12" s="542"/>
      <c r="N12" s="376"/>
      <c r="O12" s="377">
        <v>179</v>
      </c>
      <c r="P12" s="378"/>
      <c r="Q12" s="368"/>
      <c r="R12" s="373"/>
      <c r="S12" s="374"/>
      <c r="T12" s="375"/>
    </row>
    <row r="13" spans="1:20" ht="15.75">
      <c r="A13" s="360" t="s">
        <v>6</v>
      </c>
      <c r="B13" s="408">
        <f t="shared" si="1"/>
        <v>200</v>
      </c>
      <c r="C13" s="361">
        <f t="shared" si="2"/>
        <v>12366</v>
      </c>
      <c r="D13" s="362">
        <f t="shared" si="0"/>
        <v>200</v>
      </c>
      <c r="E13" s="363"/>
      <c r="F13" s="364">
        <v>11846</v>
      </c>
      <c r="G13" s="365">
        <v>200</v>
      </c>
      <c r="H13" s="366">
        <f>G13/F13*100</f>
        <v>1.6883336147222692</v>
      </c>
      <c r="I13" s="364">
        <v>520</v>
      </c>
      <c r="J13" s="367"/>
      <c r="K13" s="368"/>
      <c r="L13" s="380"/>
      <c r="M13" s="542"/>
      <c r="N13" s="376"/>
      <c r="O13" s="377"/>
      <c r="P13" s="378"/>
      <c r="Q13" s="368"/>
      <c r="R13" s="373"/>
      <c r="S13" s="374"/>
      <c r="T13" s="375"/>
    </row>
    <row r="14" spans="1:20" ht="18" customHeight="1">
      <c r="A14" s="360" t="s">
        <v>7</v>
      </c>
      <c r="B14" s="408">
        <f t="shared" si="1"/>
        <v>1125</v>
      </c>
      <c r="C14" s="361">
        <f t="shared" si="2"/>
        <v>14799</v>
      </c>
      <c r="D14" s="362">
        <f t="shared" si="0"/>
        <v>1125</v>
      </c>
      <c r="E14" s="363">
        <f>D14/C14*100</f>
        <v>7.601864990877762</v>
      </c>
      <c r="F14" s="364">
        <v>14726</v>
      </c>
      <c r="G14" s="365">
        <v>1125</v>
      </c>
      <c r="H14" s="366">
        <f aca="true" t="shared" si="3" ref="H14:H20">G14/F14*100</f>
        <v>7.6395490968355295</v>
      </c>
      <c r="I14" s="364">
        <v>73</v>
      </c>
      <c r="J14" s="367"/>
      <c r="K14" s="368"/>
      <c r="L14" s="380"/>
      <c r="M14" s="542"/>
      <c r="N14" s="376"/>
      <c r="O14" s="377"/>
      <c r="P14" s="378"/>
      <c r="Q14" s="368"/>
      <c r="R14" s="373"/>
      <c r="S14" s="374"/>
      <c r="T14" s="375"/>
    </row>
    <row r="15" spans="1:20" ht="15.75">
      <c r="A15" s="360" t="s">
        <v>8</v>
      </c>
      <c r="B15" s="408">
        <f t="shared" si="1"/>
        <v>1922</v>
      </c>
      <c r="C15" s="361">
        <f t="shared" si="2"/>
        <v>9525</v>
      </c>
      <c r="D15" s="362">
        <f t="shared" si="0"/>
        <v>1773</v>
      </c>
      <c r="E15" s="363">
        <f>D15/C15*100</f>
        <v>18.614173228346456</v>
      </c>
      <c r="F15" s="364">
        <v>9525</v>
      </c>
      <c r="G15" s="365">
        <v>736</v>
      </c>
      <c r="H15" s="366">
        <f t="shared" si="3"/>
        <v>7.727034120734907</v>
      </c>
      <c r="I15" s="364"/>
      <c r="J15" s="367">
        <v>915</v>
      </c>
      <c r="K15" s="368"/>
      <c r="L15" s="380"/>
      <c r="M15" s="542">
        <v>122</v>
      </c>
      <c r="N15" s="376"/>
      <c r="O15" s="377">
        <v>1210</v>
      </c>
      <c r="P15" s="378"/>
      <c r="Q15" s="368"/>
      <c r="R15" s="373"/>
      <c r="S15" s="378">
        <v>149</v>
      </c>
      <c r="T15" s="375"/>
    </row>
    <row r="16" spans="1:20" ht="15.75">
      <c r="A16" s="360" t="s">
        <v>9</v>
      </c>
      <c r="B16" s="408">
        <f t="shared" si="1"/>
        <v>1300</v>
      </c>
      <c r="C16" s="361">
        <f t="shared" si="2"/>
        <v>7825</v>
      </c>
      <c r="D16" s="362">
        <f t="shared" si="0"/>
        <v>1300</v>
      </c>
      <c r="E16" s="363">
        <f>D16/C16*100</f>
        <v>16.61341853035144</v>
      </c>
      <c r="F16" s="364">
        <v>7525</v>
      </c>
      <c r="G16" s="365">
        <v>1000</v>
      </c>
      <c r="H16" s="366">
        <f t="shared" si="3"/>
        <v>13.2890365448505</v>
      </c>
      <c r="I16" s="364">
        <v>300</v>
      </c>
      <c r="J16" s="367">
        <v>300</v>
      </c>
      <c r="K16" s="368">
        <f>J16/I16*100</f>
        <v>100</v>
      </c>
      <c r="L16" s="380"/>
      <c r="M16" s="542"/>
      <c r="N16" s="370"/>
      <c r="O16" s="377"/>
      <c r="P16" s="378"/>
      <c r="Q16" s="368"/>
      <c r="R16" s="373"/>
      <c r="S16" s="374"/>
      <c r="T16" s="375"/>
    </row>
    <row r="17" spans="1:20" ht="15.75">
      <c r="A17" s="360" t="s">
        <v>81</v>
      </c>
      <c r="B17" s="408">
        <f t="shared" si="1"/>
        <v>2377</v>
      </c>
      <c r="C17" s="361">
        <f t="shared" si="2"/>
        <v>13461</v>
      </c>
      <c r="D17" s="362">
        <f t="shared" si="0"/>
        <v>2377</v>
      </c>
      <c r="E17" s="363">
        <f>D17/C17*100</f>
        <v>17.658420622539186</v>
      </c>
      <c r="F17" s="364">
        <v>13205</v>
      </c>
      <c r="G17" s="365">
        <v>2377</v>
      </c>
      <c r="H17" s="366">
        <f t="shared" si="3"/>
        <v>18.000757288905717</v>
      </c>
      <c r="I17" s="364">
        <v>256</v>
      </c>
      <c r="J17" s="367"/>
      <c r="K17" s="368"/>
      <c r="L17" s="380"/>
      <c r="M17" s="542"/>
      <c r="N17" s="370"/>
      <c r="O17" s="377"/>
      <c r="P17" s="378"/>
      <c r="Q17" s="368"/>
      <c r="R17" s="373"/>
      <c r="S17" s="374"/>
      <c r="T17" s="375"/>
    </row>
    <row r="18" spans="1:20" ht="15.75">
      <c r="A18" s="360" t="s">
        <v>10</v>
      </c>
      <c r="B18" s="408">
        <f t="shared" si="1"/>
        <v>100</v>
      </c>
      <c r="C18" s="361">
        <f t="shared" si="2"/>
        <v>4801</v>
      </c>
      <c r="D18" s="362">
        <f t="shared" si="0"/>
        <v>100</v>
      </c>
      <c r="E18" s="363"/>
      <c r="F18" s="364">
        <v>4771</v>
      </c>
      <c r="G18" s="365">
        <v>100</v>
      </c>
      <c r="H18" s="366">
        <f t="shared" si="3"/>
        <v>2.0959966464053656</v>
      </c>
      <c r="I18" s="364">
        <v>30</v>
      </c>
      <c r="J18" s="367"/>
      <c r="K18" s="368"/>
      <c r="L18" s="380"/>
      <c r="M18" s="542"/>
      <c r="N18" s="376"/>
      <c r="O18" s="377">
        <v>4741</v>
      </c>
      <c r="P18" s="378"/>
      <c r="Q18" s="368"/>
      <c r="R18" s="373"/>
      <c r="S18" s="374"/>
      <c r="T18" s="375"/>
    </row>
    <row r="19" spans="1:20" ht="15.75">
      <c r="A19" s="360" t="s">
        <v>11</v>
      </c>
      <c r="B19" s="408">
        <f t="shared" si="1"/>
        <v>715</v>
      </c>
      <c r="C19" s="361">
        <f t="shared" si="2"/>
        <v>9075</v>
      </c>
      <c r="D19" s="362">
        <f t="shared" si="0"/>
        <v>715</v>
      </c>
      <c r="E19" s="363">
        <f>D19/C19*100</f>
        <v>7.878787878787878</v>
      </c>
      <c r="F19" s="364">
        <v>7925</v>
      </c>
      <c r="G19" s="365">
        <v>530</v>
      </c>
      <c r="H19" s="366">
        <f t="shared" si="3"/>
        <v>6.687697160883281</v>
      </c>
      <c r="I19" s="364">
        <v>800</v>
      </c>
      <c r="J19" s="367">
        <v>185</v>
      </c>
      <c r="K19" s="368">
        <f>J19/I19*100</f>
        <v>23.125</v>
      </c>
      <c r="L19" s="379">
        <v>350</v>
      </c>
      <c r="M19" s="542"/>
      <c r="N19" s="370"/>
      <c r="O19" s="377"/>
      <c r="P19" s="378"/>
      <c r="Q19" s="368"/>
      <c r="R19" s="373"/>
      <c r="S19" s="374"/>
      <c r="T19" s="375"/>
    </row>
    <row r="20" spans="1:20" ht="15.75">
      <c r="A20" s="360" t="s">
        <v>82</v>
      </c>
      <c r="B20" s="408">
        <f t="shared" si="1"/>
        <v>770</v>
      </c>
      <c r="C20" s="361">
        <f t="shared" si="2"/>
        <v>16238</v>
      </c>
      <c r="D20" s="362">
        <f t="shared" si="0"/>
        <v>770</v>
      </c>
      <c r="E20" s="363">
        <f>D20/C20*100</f>
        <v>4.74196329597241</v>
      </c>
      <c r="F20" s="364">
        <v>15988</v>
      </c>
      <c r="G20" s="365">
        <v>650</v>
      </c>
      <c r="H20" s="366">
        <f t="shared" si="3"/>
        <v>4.065549161871403</v>
      </c>
      <c r="I20" s="364">
        <v>250</v>
      </c>
      <c r="J20" s="367">
        <v>120</v>
      </c>
      <c r="K20" s="368">
        <f>J20/I20*100</f>
        <v>48</v>
      </c>
      <c r="L20" s="380"/>
      <c r="M20" s="542"/>
      <c r="N20" s="376"/>
      <c r="O20" s="377"/>
      <c r="P20" s="378"/>
      <c r="Q20" s="368"/>
      <c r="R20" s="373"/>
      <c r="S20" s="374"/>
      <c r="T20" s="375"/>
    </row>
    <row r="21" spans="1:20" ht="15.75">
      <c r="A21" s="360" t="s">
        <v>83</v>
      </c>
      <c r="B21" s="408">
        <f t="shared" si="1"/>
        <v>0</v>
      </c>
      <c r="C21" s="361">
        <f t="shared" si="2"/>
        <v>12010</v>
      </c>
      <c r="D21" s="362">
        <f t="shared" si="0"/>
        <v>0</v>
      </c>
      <c r="E21" s="363"/>
      <c r="F21" s="364">
        <v>12010</v>
      </c>
      <c r="G21" s="365"/>
      <c r="H21" s="366"/>
      <c r="I21" s="364"/>
      <c r="J21" s="367"/>
      <c r="K21" s="368"/>
      <c r="L21" s="380"/>
      <c r="M21" s="542"/>
      <c r="N21" s="370"/>
      <c r="O21" s="377"/>
      <c r="P21" s="378"/>
      <c r="Q21" s="368"/>
      <c r="R21" s="373"/>
      <c r="S21" s="374"/>
      <c r="T21" s="375"/>
    </row>
    <row r="22" spans="1:20" ht="15.75">
      <c r="A22" s="360" t="s">
        <v>12</v>
      </c>
      <c r="B22" s="408">
        <f t="shared" si="1"/>
        <v>753</v>
      </c>
      <c r="C22" s="361">
        <f t="shared" si="2"/>
        <v>8287</v>
      </c>
      <c r="D22" s="362">
        <f t="shared" si="2"/>
        <v>753</v>
      </c>
      <c r="E22" s="363">
        <f>D22/C22*100</f>
        <v>9.08652105707735</v>
      </c>
      <c r="F22" s="364">
        <v>7787</v>
      </c>
      <c r="G22" s="365">
        <v>269</v>
      </c>
      <c r="H22" s="366">
        <f>G22/F22*100</f>
        <v>3.4544754077308335</v>
      </c>
      <c r="I22" s="364">
        <v>500</v>
      </c>
      <c r="J22" s="367">
        <v>484</v>
      </c>
      <c r="K22" s="368">
        <f>J22/I22*100</f>
        <v>96.8</v>
      </c>
      <c r="L22" s="380"/>
      <c r="M22" s="542"/>
      <c r="N22" s="376"/>
      <c r="O22" s="301"/>
      <c r="P22" s="367"/>
      <c r="Q22" s="368"/>
      <c r="R22" s="373"/>
      <c r="S22" s="374"/>
      <c r="T22" s="375"/>
    </row>
    <row r="23" spans="1:20" ht="15.75">
      <c r="A23" s="360" t="s">
        <v>13</v>
      </c>
      <c r="B23" s="408">
        <f t="shared" si="1"/>
        <v>3804</v>
      </c>
      <c r="C23" s="361">
        <f t="shared" si="2"/>
        <v>17500</v>
      </c>
      <c r="D23" s="362">
        <f t="shared" si="2"/>
        <v>3804</v>
      </c>
      <c r="E23" s="363">
        <f>D23/C23*100</f>
        <v>21.737142857142857</v>
      </c>
      <c r="F23" s="364">
        <v>16750</v>
      </c>
      <c r="G23" s="365">
        <v>3388</v>
      </c>
      <c r="H23" s="366">
        <f>G23/F23*100</f>
        <v>20.226865671641793</v>
      </c>
      <c r="I23" s="364">
        <v>750</v>
      </c>
      <c r="J23" s="367">
        <v>416</v>
      </c>
      <c r="K23" s="368">
        <f>J23/I23*100</f>
        <v>55.46666666666666</v>
      </c>
      <c r="L23" s="380"/>
      <c r="M23" s="542"/>
      <c r="N23" s="376"/>
      <c r="O23" s="301"/>
      <c r="P23" s="367"/>
      <c r="Q23" s="368"/>
      <c r="R23" s="373"/>
      <c r="S23" s="374"/>
      <c r="T23" s="406"/>
    </row>
    <row r="24" spans="1:20" ht="15.75">
      <c r="A24" s="360" t="s">
        <v>84</v>
      </c>
      <c r="B24" s="408">
        <f t="shared" si="1"/>
        <v>963</v>
      </c>
      <c r="C24" s="361">
        <f t="shared" si="2"/>
        <v>18141</v>
      </c>
      <c r="D24" s="362">
        <f t="shared" si="2"/>
        <v>963</v>
      </c>
      <c r="E24" s="363">
        <f>D24/C24*100</f>
        <v>5.308417397056392</v>
      </c>
      <c r="F24" s="364">
        <v>18141</v>
      </c>
      <c r="G24" s="365">
        <v>659</v>
      </c>
      <c r="H24" s="366">
        <f>G24/F24*100</f>
        <v>3.632655311173585</v>
      </c>
      <c r="I24" s="364"/>
      <c r="J24" s="367">
        <v>304</v>
      </c>
      <c r="K24" s="368"/>
      <c r="L24" s="380"/>
      <c r="M24" s="542"/>
      <c r="N24" s="376"/>
      <c r="O24" s="301"/>
      <c r="P24" s="367"/>
      <c r="Q24" s="368"/>
      <c r="R24" s="373"/>
      <c r="S24" s="374"/>
      <c r="T24" s="375"/>
    </row>
    <row r="25" spans="1:20" ht="15.75">
      <c r="A25" s="360" t="s">
        <v>14</v>
      </c>
      <c r="B25" s="408">
        <f t="shared" si="1"/>
        <v>3583</v>
      </c>
      <c r="C25" s="361">
        <f t="shared" si="2"/>
        <v>24816</v>
      </c>
      <c r="D25" s="362">
        <f t="shared" si="2"/>
        <v>3583</v>
      </c>
      <c r="E25" s="363">
        <f>D25/C25*100</f>
        <v>14.438265635074146</v>
      </c>
      <c r="F25" s="364">
        <v>23844</v>
      </c>
      <c r="G25" s="365">
        <v>2027</v>
      </c>
      <c r="H25" s="366">
        <f>G25/F25*100</f>
        <v>8.50109042107029</v>
      </c>
      <c r="I25" s="364">
        <v>972</v>
      </c>
      <c r="J25" s="367">
        <v>1556</v>
      </c>
      <c r="K25" s="368">
        <f>J25/I25*100</f>
        <v>160.08230452674897</v>
      </c>
      <c r="L25" s="380"/>
      <c r="M25" s="542"/>
      <c r="N25" s="370"/>
      <c r="O25" s="301">
        <v>220</v>
      </c>
      <c r="P25" s="367"/>
      <c r="Q25" s="368"/>
      <c r="R25" s="373"/>
      <c r="S25" s="374"/>
      <c r="T25" s="375"/>
    </row>
    <row r="26" spans="1:20" ht="15.75">
      <c r="A26" s="381" t="s">
        <v>85</v>
      </c>
      <c r="B26" s="409">
        <f>SUM(B6:B25)</f>
        <v>32875</v>
      </c>
      <c r="C26" s="382">
        <f>SUM(F26,I26,L26)</f>
        <v>264231</v>
      </c>
      <c r="D26" s="383">
        <f>SUM(D6:D25)</f>
        <v>27859</v>
      </c>
      <c r="E26" s="384">
        <f>D26/C26*100</f>
        <v>10.543426017386302</v>
      </c>
      <c r="F26" s="385">
        <f>SUM(F5:F25)</f>
        <v>250231</v>
      </c>
      <c r="G26" s="386">
        <f>SUM(G6:G25)</f>
        <v>20852</v>
      </c>
      <c r="H26" s="387">
        <f>G26/F26*100</f>
        <v>8.33310021540097</v>
      </c>
      <c r="I26" s="385">
        <f>SUM(I5:I25)</f>
        <v>13570</v>
      </c>
      <c r="J26" s="386">
        <f>SUM(J6:J25)</f>
        <v>6835</v>
      </c>
      <c r="K26" s="387">
        <f>J26/I26*100</f>
        <v>50.368459837877666</v>
      </c>
      <c r="L26" s="388">
        <f>SUM(L5:L25)</f>
        <v>430</v>
      </c>
      <c r="M26" s="386">
        <f>SUM(M6:M25)</f>
        <v>172</v>
      </c>
      <c r="N26" s="389">
        <f>M26/L26*100</f>
        <v>40</v>
      </c>
      <c r="O26" s="390">
        <f>SUM(O5:O25)</f>
        <v>9650</v>
      </c>
      <c r="P26" s="386">
        <f>SUM(P6:P25)</f>
        <v>4867</v>
      </c>
      <c r="Q26" s="391">
        <f>P26/O26*100</f>
        <v>50.43523316062176</v>
      </c>
      <c r="R26" s="388">
        <f>SUM(R5:R25)</f>
        <v>0</v>
      </c>
      <c r="S26" s="392">
        <f>SUM(S5:S25)</f>
        <v>149</v>
      </c>
      <c r="T26" s="375"/>
    </row>
    <row r="27" spans="1:20" ht="16.5" thickBot="1">
      <c r="A27" s="393" t="s">
        <v>15</v>
      </c>
      <c r="B27" s="540">
        <f>D27+P27</f>
        <v>17139</v>
      </c>
      <c r="C27" s="394">
        <v>267690</v>
      </c>
      <c r="D27" s="395">
        <v>14524</v>
      </c>
      <c r="E27" s="396">
        <v>5.425678957002503</v>
      </c>
      <c r="F27" s="397">
        <v>240813</v>
      </c>
      <c r="G27" s="398">
        <v>8190</v>
      </c>
      <c r="H27" s="399">
        <v>3.400979183017528</v>
      </c>
      <c r="I27" s="397">
        <v>26797</v>
      </c>
      <c r="J27" s="398">
        <v>6334</v>
      </c>
      <c r="K27" s="400">
        <v>23.636974288166584</v>
      </c>
      <c r="L27" s="401">
        <v>80</v>
      </c>
      <c r="M27" s="402"/>
      <c r="N27" s="403"/>
      <c r="O27" s="397">
        <v>3450</v>
      </c>
      <c r="P27" s="398">
        <v>2615</v>
      </c>
      <c r="Q27" s="400">
        <v>75.79710144927536</v>
      </c>
      <c r="R27" s="404">
        <v>0</v>
      </c>
      <c r="S27" s="402">
        <v>0</v>
      </c>
      <c r="T27" s="400">
        <v>0</v>
      </c>
    </row>
  </sheetData>
  <sheetProtection/>
  <mergeCells count="9">
    <mergeCell ref="R3:T3"/>
    <mergeCell ref="A1:K1"/>
    <mergeCell ref="A3:A4"/>
    <mergeCell ref="C3:E3"/>
    <mergeCell ref="F3:H3"/>
    <mergeCell ref="I3:K3"/>
    <mergeCell ref="L3:N3"/>
    <mergeCell ref="O3:Q3"/>
    <mergeCell ref="M1:Q1"/>
  </mergeCells>
  <printOptions horizontalCentered="1"/>
  <pageMargins left="0.1968503937007874" right="0.3937007874015748" top="0.7874015748031497" bottom="0.7874015748031497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workbookViewId="0" topLeftCell="A1">
      <selection activeCell="L20" sqref="L20"/>
    </sheetView>
  </sheetViews>
  <sheetFormatPr defaultColWidth="9.00390625" defaultRowHeight="12.75"/>
  <cols>
    <col min="1" max="1" width="27.875" style="4" customWidth="1"/>
    <col min="2" max="2" width="13.375" style="4" customWidth="1"/>
    <col min="3" max="3" width="13.25390625" style="4" customWidth="1"/>
    <col min="4" max="4" width="12.375" style="4" customWidth="1"/>
    <col min="5" max="5" width="11.00390625" style="4" customWidth="1"/>
    <col min="6" max="6" width="9.75390625" style="4" bestFit="1" customWidth="1"/>
    <col min="7" max="7" width="11.125" style="4" customWidth="1"/>
    <col min="8" max="8" width="9.75390625" style="4" bestFit="1" customWidth="1"/>
    <col min="9" max="9" width="9.125" style="4" bestFit="1" customWidth="1"/>
    <col min="10" max="10" width="11.875" style="4" customWidth="1"/>
    <col min="11" max="11" width="13.875" style="4" customWidth="1"/>
    <col min="12" max="16384" width="9.125" style="4" customWidth="1"/>
  </cols>
  <sheetData>
    <row r="1" spans="1:10" ht="18.75">
      <c r="A1" s="610" t="s">
        <v>87</v>
      </c>
      <c r="B1" s="611"/>
      <c r="C1" s="611"/>
      <c r="D1" s="611"/>
      <c r="E1" s="611"/>
      <c r="F1" s="611"/>
      <c r="G1" s="612"/>
      <c r="H1" s="617">
        <v>43336</v>
      </c>
      <c r="I1" s="618"/>
      <c r="J1" s="619"/>
    </row>
    <row r="2" spans="1:9" ht="19.5" thickBot="1">
      <c r="A2" s="412"/>
      <c r="F2" s="613"/>
      <c r="G2" s="613"/>
      <c r="H2" s="614"/>
      <c r="I2" s="614"/>
    </row>
    <row r="3" spans="1:12" ht="19.5" thickBot="1">
      <c r="A3" s="615" t="s">
        <v>88</v>
      </c>
      <c r="B3" s="615" t="s">
        <v>89</v>
      </c>
      <c r="C3" s="615"/>
      <c r="D3" s="615"/>
      <c r="E3" s="615"/>
      <c r="F3" s="615"/>
      <c r="G3" s="615"/>
      <c r="H3" s="615"/>
      <c r="I3" s="616"/>
      <c r="J3" s="604" t="s">
        <v>90</v>
      </c>
      <c r="K3" s="605"/>
      <c r="L3" s="606"/>
    </row>
    <row r="4" spans="1:12" ht="19.5" thickBot="1">
      <c r="A4" s="615"/>
      <c r="B4" s="615" t="s">
        <v>91</v>
      </c>
      <c r="C4" s="615"/>
      <c r="D4" s="615"/>
      <c r="E4" s="615"/>
      <c r="F4" s="615" t="s">
        <v>92</v>
      </c>
      <c r="G4" s="615"/>
      <c r="H4" s="615"/>
      <c r="I4" s="616"/>
      <c r="J4" s="607"/>
      <c r="K4" s="608"/>
      <c r="L4" s="609"/>
    </row>
    <row r="5" spans="1:12" ht="19.5" thickBot="1">
      <c r="A5" s="615"/>
      <c r="B5" s="413" t="s">
        <v>93</v>
      </c>
      <c r="C5" s="414" t="s">
        <v>94</v>
      </c>
      <c r="D5" s="414" t="s">
        <v>95</v>
      </c>
      <c r="E5" s="415" t="s">
        <v>0</v>
      </c>
      <c r="F5" s="413" t="s">
        <v>93</v>
      </c>
      <c r="G5" s="414" t="s">
        <v>94</v>
      </c>
      <c r="H5" s="414" t="s">
        <v>95</v>
      </c>
      <c r="I5" s="416" t="s">
        <v>0</v>
      </c>
      <c r="J5" s="417" t="s">
        <v>93</v>
      </c>
      <c r="K5" s="418" t="s">
        <v>96</v>
      </c>
      <c r="L5" s="419" t="s">
        <v>0</v>
      </c>
    </row>
    <row r="6" spans="1:12" ht="18.75">
      <c r="A6" s="420" t="s">
        <v>1</v>
      </c>
      <c r="B6" s="421">
        <v>469</v>
      </c>
      <c r="C6" s="422">
        <v>469</v>
      </c>
      <c r="D6" s="422">
        <v>469</v>
      </c>
      <c r="E6" s="423">
        <f aca="true" t="shared" si="0" ref="E6:E27">D6/B6*100</f>
        <v>100</v>
      </c>
      <c r="F6" s="424">
        <v>0</v>
      </c>
      <c r="G6" s="425"/>
      <c r="H6" s="425"/>
      <c r="I6" s="426"/>
      <c r="J6" s="427">
        <v>0</v>
      </c>
      <c r="K6" s="428"/>
      <c r="L6" s="429"/>
    </row>
    <row r="7" spans="1:12" ht="18.75">
      <c r="A7" s="430" t="s">
        <v>17</v>
      </c>
      <c r="B7" s="427">
        <v>5130</v>
      </c>
      <c r="C7" s="431">
        <v>5130</v>
      </c>
      <c r="D7" s="431">
        <v>5130</v>
      </c>
      <c r="E7" s="429">
        <f t="shared" si="0"/>
        <v>100</v>
      </c>
      <c r="F7" s="432">
        <v>4953</v>
      </c>
      <c r="G7" s="428">
        <v>4953</v>
      </c>
      <c r="H7" s="428">
        <v>4953</v>
      </c>
      <c r="I7" s="536">
        <f aca="true" t="shared" si="1" ref="I7:I27">H7/F7*100</f>
        <v>100</v>
      </c>
      <c r="J7" s="427">
        <v>4770</v>
      </c>
      <c r="K7" s="428"/>
      <c r="L7" s="429"/>
    </row>
    <row r="8" spans="1:12" ht="18.75">
      <c r="A8" s="430" t="s">
        <v>18</v>
      </c>
      <c r="B8" s="427">
        <v>5409</v>
      </c>
      <c r="C8" s="431">
        <v>5409</v>
      </c>
      <c r="D8" s="431">
        <v>5409</v>
      </c>
      <c r="E8" s="429">
        <f t="shared" si="0"/>
        <v>100</v>
      </c>
      <c r="F8" s="432">
        <v>1600</v>
      </c>
      <c r="G8" s="428">
        <v>1600</v>
      </c>
      <c r="H8" s="428">
        <v>1600</v>
      </c>
      <c r="I8" s="536">
        <f t="shared" si="1"/>
        <v>100</v>
      </c>
      <c r="J8" s="427">
        <v>8116</v>
      </c>
      <c r="K8" s="428">
        <v>417</v>
      </c>
      <c r="L8" s="429">
        <f>K8/J8*100</f>
        <v>5.137999014292755</v>
      </c>
    </row>
    <row r="9" spans="1:12" ht="18.75">
      <c r="A9" s="430" t="s">
        <v>2</v>
      </c>
      <c r="B9" s="427">
        <v>2634</v>
      </c>
      <c r="C9" s="431">
        <v>2634</v>
      </c>
      <c r="D9" s="431">
        <v>2634</v>
      </c>
      <c r="E9" s="429">
        <f t="shared" si="0"/>
        <v>100</v>
      </c>
      <c r="F9" s="432">
        <v>3546</v>
      </c>
      <c r="G9" s="428">
        <v>3546</v>
      </c>
      <c r="H9" s="428">
        <v>3546</v>
      </c>
      <c r="I9" s="536">
        <f t="shared" si="1"/>
        <v>100</v>
      </c>
      <c r="J9" s="427">
        <v>1850</v>
      </c>
      <c r="K9" s="428"/>
      <c r="L9" s="429"/>
    </row>
    <row r="10" spans="1:12" ht="18.75">
      <c r="A10" s="430" t="s">
        <v>3</v>
      </c>
      <c r="B10" s="427">
        <v>1097</v>
      </c>
      <c r="C10" s="431">
        <v>1097</v>
      </c>
      <c r="D10" s="431">
        <v>1097</v>
      </c>
      <c r="E10" s="429">
        <f t="shared" si="0"/>
        <v>100</v>
      </c>
      <c r="F10" s="432">
        <v>265</v>
      </c>
      <c r="G10" s="428">
        <v>265</v>
      </c>
      <c r="H10" s="428">
        <v>265</v>
      </c>
      <c r="I10" s="536">
        <f t="shared" si="1"/>
        <v>100</v>
      </c>
      <c r="J10" s="427">
        <v>19013</v>
      </c>
      <c r="K10" s="428"/>
      <c r="L10" s="429"/>
    </row>
    <row r="11" spans="1:12" ht="18.75">
      <c r="A11" s="430" t="s">
        <v>19</v>
      </c>
      <c r="B11" s="427">
        <v>2682</v>
      </c>
      <c r="C11" s="431">
        <v>2682</v>
      </c>
      <c r="D11" s="431">
        <v>2682</v>
      </c>
      <c r="E11" s="429">
        <f t="shared" si="0"/>
        <v>100</v>
      </c>
      <c r="F11" s="432">
        <v>7254</v>
      </c>
      <c r="G11" s="428">
        <v>7254</v>
      </c>
      <c r="H11" s="428">
        <v>7254</v>
      </c>
      <c r="I11" s="536">
        <f t="shared" si="1"/>
        <v>100</v>
      </c>
      <c r="J11" s="427">
        <v>20890</v>
      </c>
      <c r="K11" s="428">
        <v>100</v>
      </c>
      <c r="L11" s="429">
        <f>K11/J11*100</f>
        <v>0.47869794159885115</v>
      </c>
    </row>
    <row r="12" spans="1:12" ht="18.75">
      <c r="A12" s="430" t="s">
        <v>4</v>
      </c>
      <c r="B12" s="427">
        <v>4540</v>
      </c>
      <c r="C12" s="431">
        <v>4540</v>
      </c>
      <c r="D12" s="431">
        <v>4540</v>
      </c>
      <c r="E12" s="429">
        <f t="shared" si="0"/>
        <v>100</v>
      </c>
      <c r="F12" s="432">
        <v>4805</v>
      </c>
      <c r="G12" s="428">
        <v>4805</v>
      </c>
      <c r="H12" s="428">
        <v>4805</v>
      </c>
      <c r="I12" s="536">
        <f t="shared" si="1"/>
        <v>100</v>
      </c>
      <c r="J12" s="427">
        <v>27525</v>
      </c>
      <c r="K12" s="428"/>
      <c r="L12" s="429"/>
    </row>
    <row r="13" spans="1:12" ht="18.75">
      <c r="A13" s="430" t="s">
        <v>5</v>
      </c>
      <c r="B13" s="427">
        <v>4221</v>
      </c>
      <c r="C13" s="431">
        <v>4221</v>
      </c>
      <c r="D13" s="431">
        <v>4221</v>
      </c>
      <c r="E13" s="429">
        <f t="shared" si="0"/>
        <v>100</v>
      </c>
      <c r="F13" s="432">
        <v>5635</v>
      </c>
      <c r="G13" s="428">
        <v>5635</v>
      </c>
      <c r="H13" s="428">
        <v>5635</v>
      </c>
      <c r="I13" s="536">
        <f t="shared" si="1"/>
        <v>100</v>
      </c>
      <c r="J13" s="427">
        <v>50819</v>
      </c>
      <c r="K13" s="428"/>
      <c r="L13" s="429"/>
    </row>
    <row r="14" spans="1:12" ht="18.75">
      <c r="A14" s="430" t="s">
        <v>6</v>
      </c>
      <c r="B14" s="427">
        <v>2453</v>
      </c>
      <c r="C14" s="431">
        <v>2453</v>
      </c>
      <c r="D14" s="431">
        <v>2453</v>
      </c>
      <c r="E14" s="429">
        <f t="shared" si="0"/>
        <v>100</v>
      </c>
      <c r="F14" s="432">
        <v>489</v>
      </c>
      <c r="G14" s="428">
        <v>489</v>
      </c>
      <c r="H14" s="428">
        <v>489</v>
      </c>
      <c r="I14" s="536">
        <f t="shared" si="1"/>
        <v>100</v>
      </c>
      <c r="J14" s="427">
        <v>14437</v>
      </c>
      <c r="K14" s="428"/>
      <c r="L14" s="429"/>
    </row>
    <row r="15" spans="1:12" ht="18.75">
      <c r="A15" s="430" t="s">
        <v>7</v>
      </c>
      <c r="B15" s="427">
        <v>702</v>
      </c>
      <c r="C15" s="431">
        <v>702</v>
      </c>
      <c r="D15" s="431">
        <v>702</v>
      </c>
      <c r="E15" s="429">
        <f t="shared" si="0"/>
        <v>100</v>
      </c>
      <c r="F15" s="432">
        <v>1320</v>
      </c>
      <c r="G15" s="428">
        <v>1320</v>
      </c>
      <c r="H15" s="428">
        <v>1320</v>
      </c>
      <c r="I15" s="536">
        <f t="shared" si="1"/>
        <v>100</v>
      </c>
      <c r="J15" s="427">
        <v>18821</v>
      </c>
      <c r="K15" s="428">
        <v>790</v>
      </c>
      <c r="L15" s="429">
        <f>K15/J15*100</f>
        <v>4.1974390308697735</v>
      </c>
    </row>
    <row r="16" spans="1:12" ht="18.75">
      <c r="A16" s="430" t="s">
        <v>8</v>
      </c>
      <c r="B16" s="427">
        <v>2899</v>
      </c>
      <c r="C16" s="431">
        <v>2899</v>
      </c>
      <c r="D16" s="431">
        <v>2899</v>
      </c>
      <c r="E16" s="429">
        <f t="shared" si="0"/>
        <v>100</v>
      </c>
      <c r="F16" s="432">
        <v>783</v>
      </c>
      <c r="G16" s="428">
        <v>783</v>
      </c>
      <c r="H16" s="428">
        <v>783</v>
      </c>
      <c r="I16" s="536">
        <f t="shared" si="1"/>
        <v>100</v>
      </c>
      <c r="J16" s="427">
        <v>25219</v>
      </c>
      <c r="K16" s="428">
        <v>8500</v>
      </c>
      <c r="L16" s="429">
        <f>K16/J16*100</f>
        <v>33.704746421348986</v>
      </c>
    </row>
    <row r="17" spans="1:12" ht="18.75">
      <c r="A17" s="430" t="s">
        <v>9</v>
      </c>
      <c r="B17" s="427">
        <v>1880</v>
      </c>
      <c r="C17" s="431">
        <v>1880</v>
      </c>
      <c r="D17" s="431">
        <v>1880</v>
      </c>
      <c r="E17" s="429">
        <f t="shared" si="0"/>
        <v>100</v>
      </c>
      <c r="F17" s="432">
        <v>453</v>
      </c>
      <c r="G17" s="428">
        <v>453</v>
      </c>
      <c r="H17" s="428">
        <v>453</v>
      </c>
      <c r="I17" s="536">
        <f t="shared" si="1"/>
        <v>100</v>
      </c>
      <c r="J17" s="427">
        <v>13552</v>
      </c>
      <c r="K17" s="428"/>
      <c r="L17" s="429"/>
    </row>
    <row r="18" spans="1:12" ht="18.75">
      <c r="A18" s="430" t="s">
        <v>20</v>
      </c>
      <c r="B18" s="427">
        <v>3461</v>
      </c>
      <c r="C18" s="431">
        <v>3461</v>
      </c>
      <c r="D18" s="431">
        <v>3461</v>
      </c>
      <c r="E18" s="429">
        <f t="shared" si="0"/>
        <v>100</v>
      </c>
      <c r="F18" s="432">
        <v>878</v>
      </c>
      <c r="G18" s="428">
        <v>878</v>
      </c>
      <c r="H18" s="428">
        <v>878</v>
      </c>
      <c r="I18" s="536">
        <f t="shared" si="1"/>
        <v>100</v>
      </c>
      <c r="J18" s="427">
        <v>26961</v>
      </c>
      <c r="K18" s="428"/>
      <c r="L18" s="429"/>
    </row>
    <row r="19" spans="1:12" ht="18.75">
      <c r="A19" s="430" t="s">
        <v>10</v>
      </c>
      <c r="B19" s="427">
        <v>1881</v>
      </c>
      <c r="C19" s="431">
        <v>1881</v>
      </c>
      <c r="D19" s="431">
        <v>1881</v>
      </c>
      <c r="E19" s="429">
        <f t="shared" si="0"/>
        <v>100</v>
      </c>
      <c r="F19" s="432">
        <v>2181</v>
      </c>
      <c r="G19" s="428">
        <v>2181</v>
      </c>
      <c r="H19" s="428">
        <v>2181</v>
      </c>
      <c r="I19" s="536">
        <f t="shared" si="1"/>
        <v>100</v>
      </c>
      <c r="J19" s="427">
        <v>12758</v>
      </c>
      <c r="K19" s="428">
        <v>900</v>
      </c>
      <c r="L19" s="429">
        <f>K19/J19*100</f>
        <v>7.054397240946857</v>
      </c>
    </row>
    <row r="20" spans="1:12" ht="18.75">
      <c r="A20" s="430" t="s">
        <v>11</v>
      </c>
      <c r="B20" s="427">
        <v>2103</v>
      </c>
      <c r="C20" s="431">
        <v>2103</v>
      </c>
      <c r="D20" s="431">
        <v>2103</v>
      </c>
      <c r="E20" s="429">
        <f t="shared" si="0"/>
        <v>100</v>
      </c>
      <c r="F20" s="432">
        <v>3410</v>
      </c>
      <c r="G20" s="428">
        <v>3410</v>
      </c>
      <c r="H20" s="428">
        <v>3410</v>
      </c>
      <c r="I20" s="536">
        <f t="shared" si="1"/>
        <v>100</v>
      </c>
      <c r="J20" s="427">
        <v>17544</v>
      </c>
      <c r="K20" s="428">
        <v>565</v>
      </c>
      <c r="L20" s="429">
        <f>K20/J20*100</f>
        <v>3.2204742362061105</v>
      </c>
    </row>
    <row r="21" spans="1:12" ht="18.75">
      <c r="A21" s="430" t="s">
        <v>21</v>
      </c>
      <c r="B21" s="427">
        <v>1902</v>
      </c>
      <c r="C21" s="431">
        <v>1902</v>
      </c>
      <c r="D21" s="431">
        <v>1902</v>
      </c>
      <c r="E21" s="429">
        <f t="shared" si="0"/>
        <v>100</v>
      </c>
      <c r="F21" s="432">
        <v>2362</v>
      </c>
      <c r="G21" s="428">
        <v>2362</v>
      </c>
      <c r="H21" s="428">
        <v>2362</v>
      </c>
      <c r="I21" s="536">
        <f t="shared" si="1"/>
        <v>100</v>
      </c>
      <c r="J21" s="427">
        <v>44263</v>
      </c>
      <c r="K21" s="428">
        <v>500</v>
      </c>
      <c r="L21" s="429">
        <f>K21/J21*100</f>
        <v>1.1296116395183335</v>
      </c>
    </row>
    <row r="22" spans="1:12" ht="18.75">
      <c r="A22" s="430" t="s">
        <v>22</v>
      </c>
      <c r="B22" s="427">
        <v>3589</v>
      </c>
      <c r="C22" s="431">
        <v>3589</v>
      </c>
      <c r="D22" s="431">
        <v>3589</v>
      </c>
      <c r="E22" s="429">
        <f t="shared" si="0"/>
        <v>100</v>
      </c>
      <c r="F22" s="432">
        <v>2275</v>
      </c>
      <c r="G22" s="428">
        <v>2275</v>
      </c>
      <c r="H22" s="428">
        <v>2275</v>
      </c>
      <c r="I22" s="536">
        <f t="shared" si="1"/>
        <v>100</v>
      </c>
      <c r="J22" s="427">
        <v>19425</v>
      </c>
      <c r="K22" s="428"/>
      <c r="L22" s="429"/>
    </row>
    <row r="23" spans="1:12" ht="18.75">
      <c r="A23" s="430" t="s">
        <v>12</v>
      </c>
      <c r="B23" s="427">
        <v>3388</v>
      </c>
      <c r="C23" s="431">
        <v>3388</v>
      </c>
      <c r="D23" s="431">
        <v>3388</v>
      </c>
      <c r="E23" s="429">
        <f t="shared" si="0"/>
        <v>100</v>
      </c>
      <c r="F23" s="432">
        <v>1533</v>
      </c>
      <c r="G23" s="428">
        <v>1533</v>
      </c>
      <c r="H23" s="428">
        <v>1533</v>
      </c>
      <c r="I23" s="536">
        <f t="shared" si="1"/>
        <v>100</v>
      </c>
      <c r="J23" s="427">
        <v>15903</v>
      </c>
      <c r="K23" s="428"/>
      <c r="L23" s="429"/>
    </row>
    <row r="24" spans="1:12" ht="18.75">
      <c r="A24" s="430" t="s">
        <v>13</v>
      </c>
      <c r="B24" s="427">
        <v>3683</v>
      </c>
      <c r="C24" s="431">
        <v>3683</v>
      </c>
      <c r="D24" s="431">
        <v>3683</v>
      </c>
      <c r="E24" s="429">
        <f t="shared" si="0"/>
        <v>100</v>
      </c>
      <c r="F24" s="432">
        <v>3208</v>
      </c>
      <c r="G24" s="428">
        <v>3208</v>
      </c>
      <c r="H24" s="428">
        <v>3208</v>
      </c>
      <c r="I24" s="536">
        <f t="shared" si="1"/>
        <v>100</v>
      </c>
      <c r="J24" s="427">
        <v>27000</v>
      </c>
      <c r="K24" s="428"/>
      <c r="L24" s="429"/>
    </row>
    <row r="25" spans="1:12" ht="18.75">
      <c r="A25" s="430" t="s">
        <v>23</v>
      </c>
      <c r="B25" s="427">
        <v>3615</v>
      </c>
      <c r="C25" s="431">
        <v>3615</v>
      </c>
      <c r="D25" s="431">
        <v>3615</v>
      </c>
      <c r="E25" s="429">
        <f t="shared" si="0"/>
        <v>100</v>
      </c>
      <c r="F25" s="432">
        <v>1473</v>
      </c>
      <c r="G25" s="428">
        <v>1473</v>
      </c>
      <c r="H25" s="428">
        <v>1473</v>
      </c>
      <c r="I25" s="536">
        <f t="shared" si="1"/>
        <v>100</v>
      </c>
      <c r="J25" s="427">
        <v>64312</v>
      </c>
      <c r="K25" s="428"/>
      <c r="L25" s="429"/>
    </row>
    <row r="26" spans="1:13" ht="19.5" thickBot="1">
      <c r="A26" s="433" t="s">
        <v>14</v>
      </c>
      <c r="B26" s="434">
        <v>4332</v>
      </c>
      <c r="C26" s="435">
        <v>4332</v>
      </c>
      <c r="D26" s="435">
        <v>4332</v>
      </c>
      <c r="E26" s="436">
        <f t="shared" si="0"/>
        <v>100</v>
      </c>
      <c r="F26" s="437">
        <v>3130</v>
      </c>
      <c r="G26" s="438">
        <v>3130</v>
      </c>
      <c r="H26" s="438">
        <v>3130</v>
      </c>
      <c r="I26" s="537">
        <f t="shared" si="1"/>
        <v>100</v>
      </c>
      <c r="J26" s="427">
        <v>56588.07</v>
      </c>
      <c r="K26" s="428">
        <v>7303</v>
      </c>
      <c r="L26" s="429">
        <f>K26/J26*100</f>
        <v>12.905547052585465</v>
      </c>
      <c r="M26" s="411"/>
    </row>
    <row r="27" spans="1:12" ht="19.5" thickBot="1">
      <c r="A27" s="439" t="s">
        <v>85</v>
      </c>
      <c r="B27" s="439">
        <f>SUM(B6:B26)</f>
        <v>62070</v>
      </c>
      <c r="C27" s="439">
        <f>SUM(C6:C26)</f>
        <v>62070</v>
      </c>
      <c r="D27" s="439">
        <f>SUM(D6:D26)</f>
        <v>62070</v>
      </c>
      <c r="E27" s="440">
        <f t="shared" si="0"/>
        <v>100</v>
      </c>
      <c r="F27" s="441">
        <f>SUM(F6:F26)</f>
        <v>51553</v>
      </c>
      <c r="G27" s="441">
        <f>SUM(G6:G26)</f>
        <v>51553</v>
      </c>
      <c r="H27" s="441">
        <f>SUM(H6:H26)</f>
        <v>51553</v>
      </c>
      <c r="I27" s="538">
        <f t="shared" si="1"/>
        <v>100</v>
      </c>
      <c r="J27" s="441">
        <f>SUM(J6:J26)</f>
        <v>489766.07</v>
      </c>
      <c r="K27" s="441">
        <f>SUM(K6:K26)</f>
        <v>19075</v>
      </c>
      <c r="L27" s="440">
        <f>K27/J27*100</f>
        <v>3.8947165123137255</v>
      </c>
    </row>
    <row r="28" spans="1:12" ht="16.5" customHeight="1" thickBot="1">
      <c r="A28" s="442" t="s">
        <v>97</v>
      </c>
      <c r="B28" s="443">
        <v>67632</v>
      </c>
      <c r="C28" s="444">
        <v>67632</v>
      </c>
      <c r="D28" s="444">
        <v>67632</v>
      </c>
      <c r="E28" s="445">
        <v>100</v>
      </c>
      <c r="F28" s="446">
        <v>56796</v>
      </c>
      <c r="G28" s="444">
        <v>49449</v>
      </c>
      <c r="H28" s="444">
        <v>49449</v>
      </c>
      <c r="I28" s="539">
        <v>87.06422987534333</v>
      </c>
      <c r="J28" s="447">
        <v>527458</v>
      </c>
      <c r="K28" s="448">
        <v>0</v>
      </c>
      <c r="L28" s="449">
        <v>0</v>
      </c>
    </row>
  </sheetData>
  <mergeCells count="8">
    <mergeCell ref="J3:L4"/>
    <mergeCell ref="A1:G1"/>
    <mergeCell ref="F2:I2"/>
    <mergeCell ref="A3:A5"/>
    <mergeCell ref="B3:I3"/>
    <mergeCell ref="B4:E4"/>
    <mergeCell ref="F4:I4"/>
    <mergeCell ref="H1:J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A1">
      <selection activeCell="N27" sqref="N27"/>
    </sheetView>
  </sheetViews>
  <sheetFormatPr defaultColWidth="9.00390625" defaultRowHeight="12.75"/>
  <cols>
    <col min="1" max="1" width="20.25390625" style="450" customWidth="1"/>
    <col min="2" max="2" width="8.00390625" style="450" customWidth="1"/>
    <col min="3" max="3" width="9.25390625" style="450" bestFit="1" customWidth="1"/>
    <col min="4" max="4" width="8.625" style="450" customWidth="1"/>
    <col min="5" max="5" width="7.25390625" style="450" customWidth="1"/>
    <col min="6" max="6" width="8.00390625" style="450" customWidth="1"/>
    <col min="7" max="7" width="8.125" style="450" customWidth="1"/>
    <col min="8" max="8" width="9.25390625" style="450" bestFit="1" customWidth="1"/>
    <col min="9" max="9" width="8.375" style="450" customWidth="1"/>
    <col min="10" max="10" width="8.00390625" style="450" customWidth="1"/>
    <col min="11" max="11" width="8.00390625" style="450" bestFit="1" customWidth="1"/>
    <col min="12" max="12" width="8.375" style="450" bestFit="1" customWidth="1"/>
    <col min="13" max="13" width="8.25390625" style="450" customWidth="1"/>
    <col min="14" max="14" width="8.75390625" style="450" customWidth="1"/>
    <col min="15" max="15" width="7.00390625" style="450" customWidth="1"/>
    <col min="16" max="16" width="6.125" style="450" customWidth="1"/>
    <col min="17" max="17" width="8.25390625" style="450" customWidth="1"/>
    <col min="18" max="18" width="9.25390625" style="450" bestFit="1" customWidth="1"/>
    <col min="19" max="19" width="8.625" style="450" customWidth="1"/>
    <col min="20" max="20" width="7.25390625" style="450" customWidth="1"/>
    <col min="21" max="21" width="5.875" style="450" customWidth="1"/>
    <col min="22" max="22" width="8.00390625" style="450" hidden="1" customWidth="1"/>
    <col min="23" max="23" width="9.125" style="450" hidden="1" customWidth="1"/>
    <col min="24" max="24" width="8.75390625" style="450" hidden="1" customWidth="1"/>
    <col min="25" max="25" width="6.75390625" style="450" hidden="1" customWidth="1"/>
    <col min="26" max="26" width="4.375" style="450" hidden="1" customWidth="1"/>
    <col min="27" max="16384" width="9.125" style="450" customWidth="1"/>
  </cols>
  <sheetData>
    <row r="2" spans="2:17" ht="39" customHeight="1">
      <c r="B2" s="630" t="s">
        <v>98</v>
      </c>
      <c r="C2" s="630"/>
      <c r="D2" s="630"/>
      <c r="E2" s="630"/>
      <c r="F2" s="630"/>
      <c r="G2" s="630"/>
      <c r="H2" s="630"/>
      <c r="I2" s="630"/>
      <c r="J2" s="631"/>
      <c r="K2" s="631"/>
      <c r="L2" s="631"/>
      <c r="M2" s="631"/>
      <c r="N2" s="631"/>
      <c r="O2" s="632"/>
      <c r="P2" s="632"/>
      <c r="Q2" s="632"/>
    </row>
    <row r="3" spans="1:26" ht="22.5" customHeight="1" thickBot="1">
      <c r="A3" s="451"/>
      <c r="B3" s="452"/>
      <c r="C3" s="452"/>
      <c r="D3" s="452"/>
      <c r="E3" s="452"/>
      <c r="F3" s="452"/>
      <c r="G3" s="452"/>
      <c r="H3" s="452"/>
      <c r="I3" s="453"/>
      <c r="J3" s="633"/>
      <c r="K3" s="634"/>
      <c r="L3" s="452"/>
      <c r="M3" s="452"/>
      <c r="N3" s="452"/>
      <c r="O3" s="454"/>
      <c r="P3" s="455"/>
      <c r="Q3" s="456"/>
      <c r="R3" s="633">
        <v>43336</v>
      </c>
      <c r="S3" s="634"/>
      <c r="T3" s="451"/>
      <c r="U3" s="451"/>
      <c r="Z3" s="451"/>
    </row>
    <row r="4" spans="1:26" ht="15.75" customHeight="1" thickBot="1">
      <c r="A4" s="620" t="s">
        <v>16</v>
      </c>
      <c r="B4" s="622" t="s">
        <v>99</v>
      </c>
      <c r="C4" s="622"/>
      <c r="D4" s="622"/>
      <c r="E4" s="622"/>
      <c r="F4" s="622"/>
      <c r="G4" s="623" t="s">
        <v>100</v>
      </c>
      <c r="H4" s="623"/>
      <c r="I4" s="623"/>
      <c r="J4" s="623"/>
      <c r="K4" s="623"/>
      <c r="L4" s="624" t="s">
        <v>101</v>
      </c>
      <c r="M4" s="625"/>
      <c r="N4" s="625"/>
      <c r="O4" s="625"/>
      <c r="P4" s="626"/>
      <c r="Q4" s="635" t="s">
        <v>102</v>
      </c>
      <c r="R4" s="625"/>
      <c r="S4" s="625"/>
      <c r="T4" s="625"/>
      <c r="U4" s="626"/>
      <c r="V4" s="627" t="s">
        <v>103</v>
      </c>
      <c r="W4" s="628"/>
      <c r="X4" s="628"/>
      <c r="Y4" s="628"/>
      <c r="Z4" s="629"/>
    </row>
    <row r="5" spans="1:26" ht="40.5" customHeight="1" thickBot="1">
      <c r="A5" s="621"/>
      <c r="B5" s="457" t="s">
        <v>104</v>
      </c>
      <c r="C5" s="458" t="s">
        <v>105</v>
      </c>
      <c r="D5" s="458" t="s">
        <v>106</v>
      </c>
      <c r="E5" s="459" t="s">
        <v>107</v>
      </c>
      <c r="F5" s="460" t="s">
        <v>0</v>
      </c>
      <c r="G5" s="457" t="s">
        <v>104</v>
      </c>
      <c r="H5" s="459" t="s">
        <v>105</v>
      </c>
      <c r="I5" s="458" t="s">
        <v>106</v>
      </c>
      <c r="J5" s="459" t="s">
        <v>107</v>
      </c>
      <c r="K5" s="460" t="s">
        <v>0</v>
      </c>
      <c r="L5" s="457" t="s">
        <v>104</v>
      </c>
      <c r="M5" s="459" t="s">
        <v>105</v>
      </c>
      <c r="N5" s="458" t="s">
        <v>106</v>
      </c>
      <c r="O5" s="459" t="s">
        <v>107</v>
      </c>
      <c r="P5" s="460" t="s">
        <v>0</v>
      </c>
      <c r="Q5" s="457" t="s">
        <v>104</v>
      </c>
      <c r="R5" s="459" t="s">
        <v>105</v>
      </c>
      <c r="S5" s="458" t="s">
        <v>106</v>
      </c>
      <c r="T5" s="458" t="s">
        <v>107</v>
      </c>
      <c r="U5" s="460" t="s">
        <v>0</v>
      </c>
      <c r="V5" s="457" t="s">
        <v>108</v>
      </c>
      <c r="W5" s="459" t="s">
        <v>105</v>
      </c>
      <c r="X5" s="458" t="s">
        <v>106</v>
      </c>
      <c r="Y5" s="458" t="s">
        <v>107</v>
      </c>
      <c r="Z5" s="460" t="s">
        <v>0</v>
      </c>
    </row>
    <row r="6" spans="1:26" ht="15.75">
      <c r="A6" s="461" t="s">
        <v>1</v>
      </c>
      <c r="B6" s="462">
        <v>420</v>
      </c>
      <c r="C6" s="462">
        <v>18</v>
      </c>
      <c r="D6" s="463">
        <v>293</v>
      </c>
      <c r="E6" s="463">
        <f aca="true" t="shared" si="0" ref="E6:E27">C6+D6</f>
        <v>311</v>
      </c>
      <c r="F6" s="464">
        <f>E6/B6*100</f>
        <v>74.04761904761905</v>
      </c>
      <c r="G6" s="462">
        <v>0</v>
      </c>
      <c r="H6" s="462">
        <v>0</v>
      </c>
      <c r="I6" s="465"/>
      <c r="J6" s="463">
        <f aca="true" t="shared" si="1" ref="J6:J26">H6+I6</f>
        <v>0</v>
      </c>
      <c r="K6" s="466">
        <v>0</v>
      </c>
      <c r="L6" s="462">
        <v>0</v>
      </c>
      <c r="M6" s="462">
        <v>0</v>
      </c>
      <c r="N6" s="465"/>
      <c r="O6" s="463">
        <f aca="true" t="shared" si="2" ref="O6:O26">M6+N6</f>
        <v>0</v>
      </c>
      <c r="P6" s="466">
        <v>0</v>
      </c>
      <c r="Q6" s="462">
        <v>0</v>
      </c>
      <c r="R6" s="462">
        <v>0</v>
      </c>
      <c r="S6" s="465"/>
      <c r="T6" s="463">
        <f aca="true" t="shared" si="3" ref="T6:T26">R6+S6</f>
        <v>0</v>
      </c>
      <c r="U6" s="464">
        <v>0</v>
      </c>
      <c r="V6" s="462">
        <v>142</v>
      </c>
      <c r="W6" s="462">
        <v>0</v>
      </c>
      <c r="X6" s="467"/>
      <c r="Y6" s="468">
        <f aca="true" t="shared" si="4" ref="Y6:Y26">W6+X6</f>
        <v>0</v>
      </c>
      <c r="Z6" s="469">
        <f>Y6/V6*100</f>
        <v>0</v>
      </c>
    </row>
    <row r="7" spans="1:26" ht="15.75">
      <c r="A7" s="470" t="s">
        <v>17</v>
      </c>
      <c r="B7" s="462">
        <v>3000</v>
      </c>
      <c r="C7" s="462">
        <v>26</v>
      </c>
      <c r="D7" s="467">
        <v>2600</v>
      </c>
      <c r="E7" s="468">
        <f t="shared" si="0"/>
        <v>2626</v>
      </c>
      <c r="F7" s="466">
        <f aca="true" t="shared" si="5" ref="F7:F27">(E7*100)/B7</f>
        <v>87.53333333333333</v>
      </c>
      <c r="G7" s="462">
        <v>5000</v>
      </c>
      <c r="H7" s="462">
        <v>63</v>
      </c>
      <c r="I7" s="467">
        <v>942</v>
      </c>
      <c r="J7" s="463">
        <f t="shared" si="1"/>
        <v>1005</v>
      </c>
      <c r="K7" s="466">
        <f aca="true" t="shared" si="6" ref="K7:K22">(J7*100)/G7</f>
        <v>20.1</v>
      </c>
      <c r="L7" s="462">
        <v>1500</v>
      </c>
      <c r="M7" s="462">
        <v>0</v>
      </c>
      <c r="N7" s="467">
        <v>1212</v>
      </c>
      <c r="O7" s="463">
        <f t="shared" si="2"/>
        <v>1212</v>
      </c>
      <c r="P7" s="466">
        <f aca="true" t="shared" si="7" ref="P7:P27">(O7*100)/L7</f>
        <v>80.8</v>
      </c>
      <c r="Q7" s="462">
        <v>0</v>
      </c>
      <c r="R7" s="462">
        <v>0</v>
      </c>
      <c r="S7" s="467"/>
      <c r="T7" s="463">
        <f t="shared" si="3"/>
        <v>0</v>
      </c>
      <c r="U7" s="466">
        <v>0</v>
      </c>
      <c r="V7" s="462">
        <v>4500</v>
      </c>
      <c r="W7" s="462">
        <v>0</v>
      </c>
      <c r="X7" s="467"/>
      <c r="Y7" s="468">
        <f t="shared" si="4"/>
        <v>0</v>
      </c>
      <c r="Z7" s="469">
        <f aca="true" t="shared" si="8" ref="Z7:Z27">(Y7*100)/V7</f>
        <v>0</v>
      </c>
    </row>
    <row r="8" spans="1:26" ht="15.75">
      <c r="A8" s="470" t="s">
        <v>18</v>
      </c>
      <c r="B8" s="462">
        <v>2020</v>
      </c>
      <c r="C8" s="462">
        <v>110</v>
      </c>
      <c r="D8" s="467">
        <v>1497</v>
      </c>
      <c r="E8" s="468">
        <f t="shared" si="0"/>
        <v>1607</v>
      </c>
      <c r="F8" s="466">
        <f t="shared" si="5"/>
        <v>79.55445544554455</v>
      </c>
      <c r="G8" s="462">
        <v>3950</v>
      </c>
      <c r="H8" s="462">
        <v>3000</v>
      </c>
      <c r="I8" s="467">
        <v>9155</v>
      </c>
      <c r="J8" s="463">
        <f t="shared" si="1"/>
        <v>12155</v>
      </c>
      <c r="K8" s="466">
        <f t="shared" si="6"/>
        <v>307.72151898734177</v>
      </c>
      <c r="L8" s="462">
        <v>2010</v>
      </c>
      <c r="M8" s="462">
        <v>0</v>
      </c>
      <c r="N8" s="467">
        <v>3800</v>
      </c>
      <c r="O8" s="463">
        <f t="shared" si="2"/>
        <v>3800</v>
      </c>
      <c r="P8" s="466">
        <f t="shared" si="7"/>
        <v>189.0547263681592</v>
      </c>
      <c r="Q8" s="462">
        <v>11500</v>
      </c>
      <c r="R8" s="462">
        <v>2010</v>
      </c>
      <c r="S8" s="467"/>
      <c r="T8" s="463">
        <f t="shared" si="3"/>
        <v>2010</v>
      </c>
      <c r="U8" s="466">
        <f>(T8*100)/Q8</f>
        <v>17.47826086956522</v>
      </c>
      <c r="V8" s="462">
        <v>18800</v>
      </c>
      <c r="W8" s="462">
        <v>800</v>
      </c>
      <c r="X8" s="467"/>
      <c r="Y8" s="468">
        <f t="shared" si="4"/>
        <v>800</v>
      </c>
      <c r="Z8" s="469">
        <f t="shared" si="8"/>
        <v>4.25531914893617</v>
      </c>
    </row>
    <row r="9" spans="1:26" ht="15.75">
      <c r="A9" s="470" t="s">
        <v>2</v>
      </c>
      <c r="B9" s="462">
        <v>2000</v>
      </c>
      <c r="C9" s="462">
        <v>0</v>
      </c>
      <c r="D9" s="467">
        <v>2000</v>
      </c>
      <c r="E9" s="468">
        <f t="shared" si="0"/>
        <v>2000</v>
      </c>
      <c r="F9" s="466">
        <f t="shared" si="5"/>
        <v>100</v>
      </c>
      <c r="G9" s="462">
        <v>650</v>
      </c>
      <c r="H9" s="462">
        <v>0</v>
      </c>
      <c r="I9" s="467">
        <v>650</v>
      </c>
      <c r="J9" s="463">
        <f t="shared" si="1"/>
        <v>650</v>
      </c>
      <c r="K9" s="466">
        <f t="shared" si="6"/>
        <v>100</v>
      </c>
      <c r="L9" s="462">
        <v>150</v>
      </c>
      <c r="M9" s="462">
        <v>0</v>
      </c>
      <c r="N9" s="467">
        <v>150</v>
      </c>
      <c r="O9" s="463">
        <f t="shared" si="2"/>
        <v>150</v>
      </c>
      <c r="P9" s="466">
        <f t="shared" si="7"/>
        <v>100</v>
      </c>
      <c r="Q9" s="462">
        <v>0</v>
      </c>
      <c r="R9" s="462">
        <v>0</v>
      </c>
      <c r="S9" s="467"/>
      <c r="T9" s="463">
        <f t="shared" si="3"/>
        <v>0</v>
      </c>
      <c r="U9" s="466">
        <v>0</v>
      </c>
      <c r="V9" s="462">
        <v>560</v>
      </c>
      <c r="W9" s="462">
        <v>0</v>
      </c>
      <c r="X9" s="467"/>
      <c r="Y9" s="468">
        <f t="shared" si="4"/>
        <v>0</v>
      </c>
      <c r="Z9" s="469">
        <f t="shared" si="8"/>
        <v>0</v>
      </c>
    </row>
    <row r="10" spans="1:26" ht="15.75">
      <c r="A10" s="470" t="s">
        <v>3</v>
      </c>
      <c r="B10" s="462">
        <v>3500</v>
      </c>
      <c r="C10" s="462">
        <v>350</v>
      </c>
      <c r="D10" s="467">
        <v>3540</v>
      </c>
      <c r="E10" s="468">
        <f t="shared" si="0"/>
        <v>3890</v>
      </c>
      <c r="F10" s="466">
        <f t="shared" si="5"/>
        <v>111.14285714285714</v>
      </c>
      <c r="G10" s="462">
        <v>2000</v>
      </c>
      <c r="H10" s="462">
        <v>0</v>
      </c>
      <c r="I10" s="467">
        <v>2100</v>
      </c>
      <c r="J10" s="463">
        <f t="shared" si="1"/>
        <v>2100</v>
      </c>
      <c r="K10" s="466">
        <f t="shared" si="6"/>
        <v>105</v>
      </c>
      <c r="L10" s="462">
        <v>1400</v>
      </c>
      <c r="M10" s="462">
        <v>200</v>
      </c>
      <c r="N10" s="467">
        <v>600</v>
      </c>
      <c r="O10" s="463">
        <f t="shared" si="2"/>
        <v>800</v>
      </c>
      <c r="P10" s="466">
        <f t="shared" si="7"/>
        <v>57.142857142857146</v>
      </c>
      <c r="Q10" s="462">
        <v>0</v>
      </c>
      <c r="R10" s="462">
        <v>0</v>
      </c>
      <c r="S10" s="467"/>
      <c r="T10" s="463">
        <f t="shared" si="3"/>
        <v>0</v>
      </c>
      <c r="U10" s="466">
        <v>0</v>
      </c>
      <c r="V10" s="462">
        <v>1400</v>
      </c>
      <c r="W10" s="462">
        <v>200</v>
      </c>
      <c r="X10" s="467"/>
      <c r="Y10" s="468">
        <f t="shared" si="4"/>
        <v>200</v>
      </c>
      <c r="Z10" s="469">
        <f t="shared" si="8"/>
        <v>14.285714285714286</v>
      </c>
    </row>
    <row r="11" spans="1:26" ht="15.75">
      <c r="A11" s="470" t="s">
        <v>19</v>
      </c>
      <c r="B11" s="462">
        <v>715</v>
      </c>
      <c r="C11" s="462">
        <v>281</v>
      </c>
      <c r="D11" s="467">
        <v>1920</v>
      </c>
      <c r="E11" s="468">
        <f t="shared" si="0"/>
        <v>2201</v>
      </c>
      <c r="F11" s="466">
        <f t="shared" si="5"/>
        <v>307.83216783216784</v>
      </c>
      <c r="G11" s="462">
        <v>2230</v>
      </c>
      <c r="H11" s="462">
        <v>2341</v>
      </c>
      <c r="I11" s="467">
        <v>1890</v>
      </c>
      <c r="J11" s="463">
        <f t="shared" si="1"/>
        <v>4231</v>
      </c>
      <c r="K11" s="466">
        <f t="shared" si="6"/>
        <v>189.73094170403587</v>
      </c>
      <c r="L11" s="462">
        <v>1895</v>
      </c>
      <c r="M11" s="462">
        <v>1229</v>
      </c>
      <c r="N11" s="467">
        <v>500</v>
      </c>
      <c r="O11" s="463">
        <f t="shared" si="2"/>
        <v>1729</v>
      </c>
      <c r="P11" s="466">
        <f t="shared" si="7"/>
        <v>91.2401055408971</v>
      </c>
      <c r="Q11" s="462">
        <v>5130</v>
      </c>
      <c r="R11" s="462">
        <v>942</v>
      </c>
      <c r="S11" s="467"/>
      <c r="T11" s="463">
        <f t="shared" si="3"/>
        <v>942</v>
      </c>
      <c r="U11" s="466">
        <f>(T11*100)/Q11</f>
        <v>18.362573099415204</v>
      </c>
      <c r="V11" s="462">
        <v>1310</v>
      </c>
      <c r="W11" s="462">
        <v>550</v>
      </c>
      <c r="X11" s="467"/>
      <c r="Y11" s="468">
        <f t="shared" si="4"/>
        <v>550</v>
      </c>
      <c r="Z11" s="469">
        <f t="shared" si="8"/>
        <v>41.98473282442748</v>
      </c>
    </row>
    <row r="12" spans="1:26" ht="15.75">
      <c r="A12" s="470" t="s">
        <v>4</v>
      </c>
      <c r="B12" s="462">
        <v>1020</v>
      </c>
      <c r="C12" s="462">
        <v>250</v>
      </c>
      <c r="D12" s="467">
        <v>1840</v>
      </c>
      <c r="E12" s="468">
        <f t="shared" si="0"/>
        <v>2090</v>
      </c>
      <c r="F12" s="466">
        <f t="shared" si="5"/>
        <v>204.90196078431373</v>
      </c>
      <c r="G12" s="462">
        <v>2100</v>
      </c>
      <c r="H12" s="462">
        <v>2400</v>
      </c>
      <c r="I12" s="467">
        <v>1700</v>
      </c>
      <c r="J12" s="463">
        <f t="shared" si="1"/>
        <v>4100</v>
      </c>
      <c r="K12" s="466">
        <f t="shared" si="6"/>
        <v>195.23809523809524</v>
      </c>
      <c r="L12" s="462">
        <v>1180</v>
      </c>
      <c r="M12" s="462">
        <v>320</v>
      </c>
      <c r="N12" s="467">
        <v>1000</v>
      </c>
      <c r="O12" s="463">
        <f t="shared" si="2"/>
        <v>1320</v>
      </c>
      <c r="P12" s="466">
        <f t="shared" si="7"/>
        <v>111.86440677966101</v>
      </c>
      <c r="Q12" s="462">
        <v>1500</v>
      </c>
      <c r="R12" s="462">
        <v>700</v>
      </c>
      <c r="S12" s="467"/>
      <c r="T12" s="463">
        <f t="shared" si="3"/>
        <v>700</v>
      </c>
      <c r="U12" s="466">
        <f>(T12*100)/Q12</f>
        <v>46.666666666666664</v>
      </c>
      <c r="V12" s="462">
        <v>2500</v>
      </c>
      <c r="W12" s="462">
        <v>380</v>
      </c>
      <c r="X12" s="467"/>
      <c r="Y12" s="468">
        <f t="shared" si="4"/>
        <v>380</v>
      </c>
      <c r="Z12" s="469">
        <f t="shared" si="8"/>
        <v>15.2</v>
      </c>
    </row>
    <row r="13" spans="1:26" ht="15.75">
      <c r="A13" s="470" t="s">
        <v>5</v>
      </c>
      <c r="B13" s="462">
        <v>900</v>
      </c>
      <c r="C13" s="462">
        <v>0</v>
      </c>
      <c r="D13" s="467">
        <v>1639</v>
      </c>
      <c r="E13" s="468">
        <f t="shared" si="0"/>
        <v>1639</v>
      </c>
      <c r="F13" s="466">
        <f t="shared" si="5"/>
        <v>182.11111111111111</v>
      </c>
      <c r="G13" s="462">
        <v>10000</v>
      </c>
      <c r="H13" s="462">
        <v>0</v>
      </c>
      <c r="I13" s="467">
        <v>13565</v>
      </c>
      <c r="J13" s="463">
        <f t="shared" si="1"/>
        <v>13565</v>
      </c>
      <c r="K13" s="466">
        <f t="shared" si="6"/>
        <v>135.65</v>
      </c>
      <c r="L13" s="462">
        <v>3000</v>
      </c>
      <c r="M13" s="462">
        <v>0</v>
      </c>
      <c r="N13" s="467">
        <v>4100</v>
      </c>
      <c r="O13" s="463">
        <f t="shared" si="2"/>
        <v>4100</v>
      </c>
      <c r="P13" s="466">
        <f t="shared" si="7"/>
        <v>136.66666666666666</v>
      </c>
      <c r="Q13" s="462">
        <v>30000</v>
      </c>
      <c r="R13" s="462">
        <v>0</v>
      </c>
      <c r="S13" s="467"/>
      <c r="T13" s="463">
        <f t="shared" si="3"/>
        <v>0</v>
      </c>
      <c r="U13" s="466">
        <f>(T13*100)/Q13</f>
        <v>0</v>
      </c>
      <c r="V13" s="462">
        <v>20000</v>
      </c>
      <c r="W13" s="462">
        <v>0</v>
      </c>
      <c r="X13" s="467"/>
      <c r="Y13" s="468">
        <f t="shared" si="4"/>
        <v>0</v>
      </c>
      <c r="Z13" s="469">
        <f t="shared" si="8"/>
        <v>0</v>
      </c>
    </row>
    <row r="14" spans="1:26" ht="15.75">
      <c r="A14" s="470" t="s">
        <v>6</v>
      </c>
      <c r="B14" s="462">
        <v>1190</v>
      </c>
      <c r="C14" s="462">
        <v>50</v>
      </c>
      <c r="D14" s="467">
        <v>2294</v>
      </c>
      <c r="E14" s="468">
        <f t="shared" si="0"/>
        <v>2344</v>
      </c>
      <c r="F14" s="466">
        <f t="shared" si="5"/>
        <v>196.9747899159664</v>
      </c>
      <c r="G14" s="462">
        <v>304</v>
      </c>
      <c r="H14" s="462">
        <v>0</v>
      </c>
      <c r="I14" s="467"/>
      <c r="J14" s="463">
        <f t="shared" si="1"/>
        <v>0</v>
      </c>
      <c r="K14" s="466">
        <f t="shared" si="6"/>
        <v>0</v>
      </c>
      <c r="L14" s="462">
        <v>1143</v>
      </c>
      <c r="M14" s="462">
        <v>0</v>
      </c>
      <c r="N14" s="467"/>
      <c r="O14" s="463">
        <f t="shared" si="2"/>
        <v>0</v>
      </c>
      <c r="P14" s="466">
        <f t="shared" si="7"/>
        <v>0</v>
      </c>
      <c r="Q14" s="462">
        <v>0</v>
      </c>
      <c r="R14" s="462">
        <v>0</v>
      </c>
      <c r="S14" s="467"/>
      <c r="T14" s="463">
        <f t="shared" si="3"/>
        <v>0</v>
      </c>
      <c r="U14" s="466">
        <v>0</v>
      </c>
      <c r="V14" s="462">
        <v>1623</v>
      </c>
      <c r="W14" s="462">
        <v>0</v>
      </c>
      <c r="X14" s="467"/>
      <c r="Y14" s="468">
        <f t="shared" si="4"/>
        <v>0</v>
      </c>
      <c r="Z14" s="469">
        <f t="shared" si="8"/>
        <v>0</v>
      </c>
    </row>
    <row r="15" spans="1:26" ht="15.75">
      <c r="A15" s="470" t="s">
        <v>7</v>
      </c>
      <c r="B15" s="462">
        <v>1300</v>
      </c>
      <c r="C15" s="462">
        <v>200</v>
      </c>
      <c r="D15" s="467">
        <v>1412</v>
      </c>
      <c r="E15" s="468">
        <f t="shared" si="0"/>
        <v>1612</v>
      </c>
      <c r="F15" s="466">
        <f t="shared" si="5"/>
        <v>124</v>
      </c>
      <c r="G15" s="462">
        <v>1700</v>
      </c>
      <c r="H15" s="462">
        <v>0</v>
      </c>
      <c r="I15" s="467">
        <v>1725</v>
      </c>
      <c r="J15" s="463">
        <f t="shared" si="1"/>
        <v>1725</v>
      </c>
      <c r="K15" s="466">
        <f t="shared" si="6"/>
        <v>101.47058823529412</v>
      </c>
      <c r="L15" s="462">
        <v>900</v>
      </c>
      <c r="M15" s="462">
        <v>100</v>
      </c>
      <c r="N15" s="467">
        <v>1050</v>
      </c>
      <c r="O15" s="463">
        <f t="shared" si="2"/>
        <v>1150</v>
      </c>
      <c r="P15" s="466">
        <f t="shared" si="7"/>
        <v>127.77777777777777</v>
      </c>
      <c r="Q15" s="462">
        <v>1800</v>
      </c>
      <c r="R15" s="462">
        <v>1800</v>
      </c>
      <c r="S15" s="467"/>
      <c r="T15" s="463">
        <f t="shared" si="3"/>
        <v>1800</v>
      </c>
      <c r="U15" s="466">
        <f aca="true" t="shared" si="9" ref="U15:U22">(T15*100)/Q15</f>
        <v>100</v>
      </c>
      <c r="V15" s="462">
        <v>14100</v>
      </c>
      <c r="W15" s="462">
        <v>370</v>
      </c>
      <c r="X15" s="467"/>
      <c r="Y15" s="468">
        <f t="shared" si="4"/>
        <v>370</v>
      </c>
      <c r="Z15" s="469">
        <f t="shared" si="8"/>
        <v>2.624113475177305</v>
      </c>
    </row>
    <row r="16" spans="1:26" ht="15.75">
      <c r="A16" s="470" t="s">
        <v>8</v>
      </c>
      <c r="B16" s="462">
        <v>1770</v>
      </c>
      <c r="C16" s="462">
        <v>445</v>
      </c>
      <c r="D16" s="467">
        <v>1450</v>
      </c>
      <c r="E16" s="468">
        <f t="shared" si="0"/>
        <v>1895</v>
      </c>
      <c r="F16" s="466">
        <f t="shared" si="5"/>
        <v>107.06214689265536</v>
      </c>
      <c r="G16" s="462">
        <v>9328</v>
      </c>
      <c r="H16" s="462">
        <v>2100</v>
      </c>
      <c r="I16" s="467">
        <v>11800</v>
      </c>
      <c r="J16" s="463">
        <f t="shared" si="1"/>
        <v>13900</v>
      </c>
      <c r="K16" s="466">
        <f t="shared" si="6"/>
        <v>149.01372212692968</v>
      </c>
      <c r="L16" s="462">
        <v>2765</v>
      </c>
      <c r="M16" s="462">
        <v>450</v>
      </c>
      <c r="N16" s="467">
        <v>3070</v>
      </c>
      <c r="O16" s="463">
        <f t="shared" si="2"/>
        <v>3520</v>
      </c>
      <c r="P16" s="466">
        <f t="shared" si="7"/>
        <v>127.30560578661844</v>
      </c>
      <c r="Q16" s="462">
        <v>11940</v>
      </c>
      <c r="R16" s="462">
        <v>2038</v>
      </c>
      <c r="S16" s="467">
        <v>842</v>
      </c>
      <c r="T16" s="463">
        <f t="shared" si="3"/>
        <v>2880</v>
      </c>
      <c r="U16" s="466">
        <f t="shared" si="9"/>
        <v>24.12060301507538</v>
      </c>
      <c r="V16" s="462">
        <v>3540</v>
      </c>
      <c r="W16" s="462">
        <v>597</v>
      </c>
      <c r="X16" s="467"/>
      <c r="Y16" s="468">
        <f t="shared" si="4"/>
        <v>597</v>
      </c>
      <c r="Z16" s="469">
        <f t="shared" si="8"/>
        <v>16.864406779661017</v>
      </c>
    </row>
    <row r="17" spans="1:26" ht="15.75">
      <c r="A17" s="470" t="s">
        <v>9</v>
      </c>
      <c r="B17" s="462">
        <v>1714</v>
      </c>
      <c r="C17" s="462">
        <v>239</v>
      </c>
      <c r="D17" s="467">
        <v>1800</v>
      </c>
      <c r="E17" s="468">
        <f t="shared" si="0"/>
        <v>2039</v>
      </c>
      <c r="F17" s="466">
        <f t="shared" si="5"/>
        <v>118.96149358226371</v>
      </c>
      <c r="G17" s="462">
        <v>1195</v>
      </c>
      <c r="H17" s="462">
        <v>0</v>
      </c>
      <c r="I17" s="467">
        <v>1200</v>
      </c>
      <c r="J17" s="463">
        <f t="shared" si="1"/>
        <v>1200</v>
      </c>
      <c r="K17" s="466">
        <f t="shared" si="6"/>
        <v>100.418410041841</v>
      </c>
      <c r="L17" s="462">
        <v>1147</v>
      </c>
      <c r="M17" s="462">
        <v>200</v>
      </c>
      <c r="N17" s="467">
        <v>850</v>
      </c>
      <c r="O17" s="463">
        <f t="shared" si="2"/>
        <v>1050</v>
      </c>
      <c r="P17" s="466">
        <f t="shared" si="7"/>
        <v>91.5431560592851</v>
      </c>
      <c r="Q17" s="462">
        <v>980</v>
      </c>
      <c r="R17" s="462">
        <v>288</v>
      </c>
      <c r="S17" s="467"/>
      <c r="T17" s="463">
        <f t="shared" si="3"/>
        <v>288</v>
      </c>
      <c r="U17" s="466">
        <f t="shared" si="9"/>
        <v>29.387755102040817</v>
      </c>
      <c r="V17" s="462">
        <v>1500</v>
      </c>
      <c r="W17" s="462">
        <v>0</v>
      </c>
      <c r="X17" s="467"/>
      <c r="Y17" s="468">
        <f t="shared" si="4"/>
        <v>0</v>
      </c>
      <c r="Z17" s="469">
        <f t="shared" si="8"/>
        <v>0</v>
      </c>
    </row>
    <row r="18" spans="1:26" ht="15.75">
      <c r="A18" s="470" t="s">
        <v>20</v>
      </c>
      <c r="B18" s="462">
        <v>2690</v>
      </c>
      <c r="C18" s="462">
        <v>994.4</v>
      </c>
      <c r="D18" s="467">
        <v>2006</v>
      </c>
      <c r="E18" s="468">
        <f t="shared" si="0"/>
        <v>3000.4</v>
      </c>
      <c r="F18" s="466">
        <f t="shared" si="5"/>
        <v>111.53903345724908</v>
      </c>
      <c r="G18" s="462">
        <v>3780</v>
      </c>
      <c r="H18" s="462">
        <v>3227.3</v>
      </c>
      <c r="I18" s="467">
        <v>1857</v>
      </c>
      <c r="J18" s="463">
        <f t="shared" si="1"/>
        <v>5084.3</v>
      </c>
      <c r="K18" s="466">
        <f t="shared" si="6"/>
        <v>134.505291005291</v>
      </c>
      <c r="L18" s="462">
        <v>3295</v>
      </c>
      <c r="M18" s="462">
        <v>546.7</v>
      </c>
      <c r="N18" s="467">
        <v>750</v>
      </c>
      <c r="O18" s="463">
        <f t="shared" si="2"/>
        <v>1296.7</v>
      </c>
      <c r="P18" s="466">
        <f t="shared" si="7"/>
        <v>39.3535660091047</v>
      </c>
      <c r="Q18" s="462">
        <v>6660</v>
      </c>
      <c r="R18" s="462">
        <v>3620</v>
      </c>
      <c r="S18" s="467"/>
      <c r="T18" s="463">
        <f t="shared" si="3"/>
        <v>3620</v>
      </c>
      <c r="U18" s="466">
        <f t="shared" si="9"/>
        <v>54.354354354354356</v>
      </c>
      <c r="V18" s="462">
        <v>2190</v>
      </c>
      <c r="W18" s="462">
        <v>1201.5</v>
      </c>
      <c r="X18" s="467"/>
      <c r="Y18" s="468">
        <f t="shared" si="4"/>
        <v>1201.5</v>
      </c>
      <c r="Z18" s="469">
        <f t="shared" si="8"/>
        <v>54.863013698630134</v>
      </c>
    </row>
    <row r="19" spans="1:26" ht="15.75">
      <c r="A19" s="470" t="s">
        <v>10</v>
      </c>
      <c r="B19" s="462">
        <v>1522</v>
      </c>
      <c r="C19" s="462">
        <v>328</v>
      </c>
      <c r="D19" s="467">
        <v>1454</v>
      </c>
      <c r="E19" s="468">
        <f t="shared" si="0"/>
        <v>1782</v>
      </c>
      <c r="F19" s="466">
        <f t="shared" si="5"/>
        <v>117.08278580814718</v>
      </c>
      <c r="G19" s="462">
        <v>7093</v>
      </c>
      <c r="H19" s="462">
        <v>2670</v>
      </c>
      <c r="I19" s="467">
        <v>7897</v>
      </c>
      <c r="J19" s="463">
        <f t="shared" si="1"/>
        <v>10567</v>
      </c>
      <c r="K19" s="466">
        <f t="shared" si="6"/>
        <v>148.97786550119835</v>
      </c>
      <c r="L19" s="462">
        <v>2713</v>
      </c>
      <c r="M19" s="462">
        <v>1115</v>
      </c>
      <c r="N19" s="467">
        <v>988</v>
      </c>
      <c r="O19" s="463">
        <f t="shared" si="2"/>
        <v>2103</v>
      </c>
      <c r="P19" s="466">
        <f t="shared" si="7"/>
        <v>77.51566531514928</v>
      </c>
      <c r="Q19" s="462">
        <v>6295</v>
      </c>
      <c r="R19" s="462">
        <v>0</v>
      </c>
      <c r="S19" s="467">
        <v>417</v>
      </c>
      <c r="T19" s="463">
        <f t="shared" si="3"/>
        <v>417</v>
      </c>
      <c r="U19" s="466">
        <f t="shared" si="9"/>
        <v>6.624305003971406</v>
      </c>
      <c r="V19" s="462">
        <v>2900</v>
      </c>
      <c r="W19" s="462">
        <v>896</v>
      </c>
      <c r="X19" s="467"/>
      <c r="Y19" s="468">
        <f t="shared" si="4"/>
        <v>896</v>
      </c>
      <c r="Z19" s="469">
        <f t="shared" si="8"/>
        <v>30.896551724137932</v>
      </c>
    </row>
    <row r="20" spans="1:26" ht="16.5" customHeight="1">
      <c r="A20" s="470" t="s">
        <v>11</v>
      </c>
      <c r="B20" s="462">
        <v>2375</v>
      </c>
      <c r="C20" s="462">
        <v>542</v>
      </c>
      <c r="D20" s="467">
        <v>1878</v>
      </c>
      <c r="E20" s="468">
        <f t="shared" si="0"/>
        <v>2420</v>
      </c>
      <c r="F20" s="466">
        <f t="shared" si="5"/>
        <v>101.89473684210526</v>
      </c>
      <c r="G20" s="462">
        <v>5500</v>
      </c>
      <c r="H20" s="462">
        <v>3090</v>
      </c>
      <c r="I20" s="467">
        <v>3418</v>
      </c>
      <c r="J20" s="463">
        <f t="shared" si="1"/>
        <v>6508</v>
      </c>
      <c r="K20" s="466">
        <f t="shared" si="6"/>
        <v>118.32727272727273</v>
      </c>
      <c r="L20" s="462">
        <v>2900</v>
      </c>
      <c r="M20" s="462">
        <v>1624</v>
      </c>
      <c r="N20" s="467">
        <v>150</v>
      </c>
      <c r="O20" s="463">
        <f t="shared" si="2"/>
        <v>1774</v>
      </c>
      <c r="P20" s="466">
        <f t="shared" si="7"/>
        <v>61.172413793103445</v>
      </c>
      <c r="Q20" s="462">
        <v>2300</v>
      </c>
      <c r="R20" s="462">
        <v>2668</v>
      </c>
      <c r="S20" s="467">
        <v>512</v>
      </c>
      <c r="T20" s="463">
        <f t="shared" si="3"/>
        <v>3180</v>
      </c>
      <c r="U20" s="466">
        <f t="shared" si="9"/>
        <v>138.2608695652174</v>
      </c>
      <c r="V20" s="462">
        <v>2670</v>
      </c>
      <c r="W20" s="462">
        <v>1250</v>
      </c>
      <c r="X20" s="467"/>
      <c r="Y20" s="468">
        <f t="shared" si="4"/>
        <v>1250</v>
      </c>
      <c r="Z20" s="469">
        <f t="shared" si="8"/>
        <v>46.81647940074907</v>
      </c>
    </row>
    <row r="21" spans="1:26" ht="15.75">
      <c r="A21" s="470" t="s">
        <v>21</v>
      </c>
      <c r="B21" s="462">
        <v>3010</v>
      </c>
      <c r="C21" s="462">
        <v>61</v>
      </c>
      <c r="D21" s="467">
        <v>3068</v>
      </c>
      <c r="E21" s="468">
        <f t="shared" si="0"/>
        <v>3129</v>
      </c>
      <c r="F21" s="466">
        <f t="shared" si="5"/>
        <v>103.95348837209302</v>
      </c>
      <c r="G21" s="462">
        <v>5700</v>
      </c>
      <c r="H21" s="462">
        <v>2200</v>
      </c>
      <c r="I21" s="467">
        <v>3750</v>
      </c>
      <c r="J21" s="463">
        <f t="shared" si="1"/>
        <v>5950</v>
      </c>
      <c r="K21" s="466">
        <f t="shared" si="6"/>
        <v>104.3859649122807</v>
      </c>
      <c r="L21" s="462">
        <v>2000</v>
      </c>
      <c r="M21" s="462">
        <v>250</v>
      </c>
      <c r="N21" s="467">
        <v>1800</v>
      </c>
      <c r="O21" s="463">
        <f t="shared" si="2"/>
        <v>2050</v>
      </c>
      <c r="P21" s="466">
        <f t="shared" si="7"/>
        <v>102.5</v>
      </c>
      <c r="Q21" s="462">
        <v>6460</v>
      </c>
      <c r="R21" s="462">
        <v>2020</v>
      </c>
      <c r="S21" s="467"/>
      <c r="T21" s="463">
        <f t="shared" si="3"/>
        <v>2020</v>
      </c>
      <c r="U21" s="466">
        <f t="shared" si="9"/>
        <v>31.269349845201237</v>
      </c>
      <c r="V21" s="462">
        <v>2200</v>
      </c>
      <c r="W21" s="462">
        <v>310</v>
      </c>
      <c r="X21" s="467"/>
      <c r="Y21" s="468">
        <f t="shared" si="4"/>
        <v>310</v>
      </c>
      <c r="Z21" s="469">
        <f t="shared" si="8"/>
        <v>14.090909090909092</v>
      </c>
    </row>
    <row r="22" spans="1:26" ht="15.75">
      <c r="A22" s="470" t="s">
        <v>22</v>
      </c>
      <c r="B22" s="462">
        <v>1424</v>
      </c>
      <c r="C22" s="462">
        <v>320</v>
      </c>
      <c r="D22" s="467">
        <v>2307</v>
      </c>
      <c r="E22" s="468">
        <f t="shared" si="0"/>
        <v>2627</v>
      </c>
      <c r="F22" s="466">
        <f t="shared" si="5"/>
        <v>184.48033707865167</v>
      </c>
      <c r="G22" s="462">
        <v>14752</v>
      </c>
      <c r="H22" s="462">
        <v>3629</v>
      </c>
      <c r="I22" s="467">
        <v>12100</v>
      </c>
      <c r="J22" s="463">
        <f t="shared" si="1"/>
        <v>15729</v>
      </c>
      <c r="K22" s="466">
        <f t="shared" si="6"/>
        <v>106.62283080260303</v>
      </c>
      <c r="L22" s="462">
        <v>1482</v>
      </c>
      <c r="M22" s="462">
        <v>344</v>
      </c>
      <c r="N22" s="467"/>
      <c r="O22" s="463">
        <f t="shared" si="2"/>
        <v>344</v>
      </c>
      <c r="P22" s="466">
        <f t="shared" si="7"/>
        <v>23.21187584345479</v>
      </c>
      <c r="Q22" s="462">
        <v>17500</v>
      </c>
      <c r="R22" s="462">
        <v>6061</v>
      </c>
      <c r="S22" s="467"/>
      <c r="T22" s="463">
        <f t="shared" si="3"/>
        <v>6061</v>
      </c>
      <c r="U22" s="466">
        <f t="shared" si="9"/>
        <v>34.63428571428572</v>
      </c>
      <c r="V22" s="462">
        <v>2193</v>
      </c>
      <c r="W22" s="462">
        <v>3250</v>
      </c>
      <c r="X22" s="467"/>
      <c r="Y22" s="468">
        <f t="shared" si="4"/>
        <v>3250</v>
      </c>
      <c r="Z22" s="469">
        <f t="shared" si="8"/>
        <v>148.19881440948473</v>
      </c>
    </row>
    <row r="23" spans="1:26" ht="15.75">
      <c r="A23" s="470" t="s">
        <v>12</v>
      </c>
      <c r="B23" s="462">
        <v>2750</v>
      </c>
      <c r="C23" s="462">
        <v>0</v>
      </c>
      <c r="D23" s="467">
        <v>2800</v>
      </c>
      <c r="E23" s="468">
        <f t="shared" si="0"/>
        <v>2800</v>
      </c>
      <c r="F23" s="466">
        <f t="shared" si="5"/>
        <v>101.81818181818181</v>
      </c>
      <c r="G23" s="462">
        <v>0</v>
      </c>
      <c r="H23" s="462">
        <v>0</v>
      </c>
      <c r="I23" s="467"/>
      <c r="J23" s="463">
        <f t="shared" si="1"/>
        <v>0</v>
      </c>
      <c r="K23" s="466">
        <v>0</v>
      </c>
      <c r="L23" s="462">
        <v>1375</v>
      </c>
      <c r="M23" s="462">
        <v>0</v>
      </c>
      <c r="N23" s="467">
        <v>962</v>
      </c>
      <c r="O23" s="463">
        <f t="shared" si="2"/>
        <v>962</v>
      </c>
      <c r="P23" s="466">
        <f t="shared" si="7"/>
        <v>69.96363636363637</v>
      </c>
      <c r="Q23" s="462">
        <v>0</v>
      </c>
      <c r="R23" s="462">
        <v>0</v>
      </c>
      <c r="S23" s="467"/>
      <c r="T23" s="463">
        <f t="shared" si="3"/>
        <v>0</v>
      </c>
      <c r="U23" s="466">
        <v>0</v>
      </c>
      <c r="V23" s="462">
        <v>9950</v>
      </c>
      <c r="W23" s="462">
        <v>0</v>
      </c>
      <c r="X23" s="467"/>
      <c r="Y23" s="468">
        <f t="shared" si="4"/>
        <v>0</v>
      </c>
      <c r="Z23" s="469">
        <f t="shared" si="8"/>
        <v>0</v>
      </c>
    </row>
    <row r="24" spans="1:26" ht="15.75">
      <c r="A24" s="470" t="s">
        <v>13</v>
      </c>
      <c r="B24" s="462">
        <v>1932</v>
      </c>
      <c r="C24" s="462">
        <v>0</v>
      </c>
      <c r="D24" s="467">
        <v>2742</v>
      </c>
      <c r="E24" s="468">
        <f t="shared" si="0"/>
        <v>2742</v>
      </c>
      <c r="F24" s="466">
        <f t="shared" si="5"/>
        <v>141.92546583850933</v>
      </c>
      <c r="G24" s="462">
        <v>4041</v>
      </c>
      <c r="H24" s="462">
        <v>0</v>
      </c>
      <c r="I24" s="467">
        <v>7742</v>
      </c>
      <c r="J24" s="463">
        <f t="shared" si="1"/>
        <v>7742</v>
      </c>
      <c r="K24" s="466">
        <f>(J24*100)/G24</f>
        <v>191.58624102944816</v>
      </c>
      <c r="L24" s="462">
        <v>1270</v>
      </c>
      <c r="M24" s="462">
        <v>0</v>
      </c>
      <c r="N24" s="467">
        <v>350</v>
      </c>
      <c r="O24" s="463">
        <f t="shared" si="2"/>
        <v>350</v>
      </c>
      <c r="P24" s="466">
        <f t="shared" si="7"/>
        <v>27.559055118110237</v>
      </c>
      <c r="Q24" s="462">
        <v>13300</v>
      </c>
      <c r="R24" s="462">
        <v>0</v>
      </c>
      <c r="S24" s="467"/>
      <c r="T24" s="463">
        <f t="shared" si="3"/>
        <v>0</v>
      </c>
      <c r="U24" s="466">
        <f>(T24*100)/Q24</f>
        <v>0</v>
      </c>
      <c r="V24" s="462">
        <v>41300</v>
      </c>
      <c r="W24" s="462">
        <v>0</v>
      </c>
      <c r="X24" s="467"/>
      <c r="Y24" s="468">
        <f t="shared" si="4"/>
        <v>0</v>
      </c>
      <c r="Z24" s="469">
        <f t="shared" si="8"/>
        <v>0</v>
      </c>
    </row>
    <row r="25" spans="1:26" ht="15.75">
      <c r="A25" s="470" t="s">
        <v>23</v>
      </c>
      <c r="B25" s="462">
        <v>2000</v>
      </c>
      <c r="C25" s="462">
        <v>0</v>
      </c>
      <c r="D25" s="467">
        <v>3040</v>
      </c>
      <c r="E25" s="468">
        <f t="shared" si="0"/>
        <v>3040</v>
      </c>
      <c r="F25" s="466">
        <f t="shared" si="5"/>
        <v>152</v>
      </c>
      <c r="G25" s="462">
        <v>2428</v>
      </c>
      <c r="H25" s="462">
        <v>0</v>
      </c>
      <c r="I25" s="467">
        <v>1600</v>
      </c>
      <c r="J25" s="463">
        <f t="shared" si="1"/>
        <v>1600</v>
      </c>
      <c r="K25" s="466">
        <f>(J25*100)/G25</f>
        <v>65.89785831960461</v>
      </c>
      <c r="L25" s="462">
        <v>2065</v>
      </c>
      <c r="M25" s="462">
        <v>0</v>
      </c>
      <c r="N25" s="467">
        <v>1900</v>
      </c>
      <c r="O25" s="463">
        <f t="shared" si="2"/>
        <v>1900</v>
      </c>
      <c r="P25" s="466">
        <f t="shared" si="7"/>
        <v>92.00968523002422</v>
      </c>
      <c r="Q25" s="462">
        <v>5600</v>
      </c>
      <c r="R25" s="462">
        <v>0</v>
      </c>
      <c r="S25" s="467"/>
      <c r="T25" s="463">
        <f t="shared" si="3"/>
        <v>0</v>
      </c>
      <c r="U25" s="466">
        <f>(T25*100)/Q25</f>
        <v>0</v>
      </c>
      <c r="V25" s="462">
        <v>1430</v>
      </c>
      <c r="W25" s="462">
        <v>0</v>
      </c>
      <c r="X25" s="467"/>
      <c r="Y25" s="468">
        <f t="shared" si="4"/>
        <v>0</v>
      </c>
      <c r="Z25" s="469">
        <f t="shared" si="8"/>
        <v>0</v>
      </c>
    </row>
    <row r="26" spans="1:26" ht="16.5" thickBot="1">
      <c r="A26" s="471" t="s">
        <v>14</v>
      </c>
      <c r="B26" s="462">
        <v>6000</v>
      </c>
      <c r="C26" s="462">
        <v>800</v>
      </c>
      <c r="D26" s="472">
        <v>2666</v>
      </c>
      <c r="E26" s="473">
        <f t="shared" si="0"/>
        <v>3466</v>
      </c>
      <c r="F26" s="474">
        <f t="shared" si="5"/>
        <v>57.766666666666666</v>
      </c>
      <c r="G26" s="462">
        <v>16000</v>
      </c>
      <c r="H26" s="462">
        <v>9871</v>
      </c>
      <c r="I26" s="472">
        <v>27980</v>
      </c>
      <c r="J26" s="463">
        <f t="shared" si="1"/>
        <v>37851</v>
      </c>
      <c r="K26" s="474">
        <f>(J26*100)/G26</f>
        <v>236.56875</v>
      </c>
      <c r="L26" s="462">
        <v>6500</v>
      </c>
      <c r="M26" s="462">
        <v>1789</v>
      </c>
      <c r="N26" s="472">
        <v>2226</v>
      </c>
      <c r="O26" s="463">
        <f t="shared" si="2"/>
        <v>4015</v>
      </c>
      <c r="P26" s="474">
        <f t="shared" si="7"/>
        <v>61.76923076923077</v>
      </c>
      <c r="Q26" s="462">
        <v>37700</v>
      </c>
      <c r="R26" s="462">
        <v>15291</v>
      </c>
      <c r="S26" s="472"/>
      <c r="T26" s="463">
        <f t="shared" si="3"/>
        <v>15291</v>
      </c>
      <c r="U26" s="474">
        <f>(T26*100)/Q26</f>
        <v>40.55968169761273</v>
      </c>
      <c r="V26" s="462">
        <v>9800</v>
      </c>
      <c r="W26" s="462">
        <v>4300</v>
      </c>
      <c r="X26" s="467"/>
      <c r="Y26" s="468">
        <f t="shared" si="4"/>
        <v>4300</v>
      </c>
      <c r="Z26" s="469">
        <f t="shared" si="8"/>
        <v>43.87755102040816</v>
      </c>
    </row>
    <row r="27" spans="1:26" ht="16.5" thickBot="1">
      <c r="A27" s="475" t="s">
        <v>24</v>
      </c>
      <c r="B27" s="476">
        <f>SUM(B6:B26)</f>
        <v>43252</v>
      </c>
      <c r="C27" s="477">
        <f>SUM(C6:C26)</f>
        <v>5014.4</v>
      </c>
      <c r="D27" s="477">
        <f>SUM(D6:D26)</f>
        <v>44246</v>
      </c>
      <c r="E27" s="477">
        <f t="shared" si="0"/>
        <v>49260.4</v>
      </c>
      <c r="F27" s="478">
        <f t="shared" si="5"/>
        <v>113.89161194858042</v>
      </c>
      <c r="G27" s="476">
        <f>SUM(G6:G26)</f>
        <v>97751</v>
      </c>
      <c r="H27" s="477">
        <f>SUM(H6:H26)</f>
        <v>34591.3</v>
      </c>
      <c r="I27" s="477">
        <f>SUM(I6:I26)</f>
        <v>111071</v>
      </c>
      <c r="J27" s="477">
        <f>SUM(H27,I27)</f>
        <v>145662.3</v>
      </c>
      <c r="K27" s="478">
        <f>(J27*100)/G27</f>
        <v>149.01361622898997</v>
      </c>
      <c r="L27" s="476">
        <f>SUM(L6:L26)</f>
        <v>40690</v>
      </c>
      <c r="M27" s="477">
        <f>SUM(M6:M26)</f>
        <v>8167.7</v>
      </c>
      <c r="N27" s="477">
        <f>SUM(N6:N26)</f>
        <v>25458</v>
      </c>
      <c r="O27" s="477">
        <f>N27+M27</f>
        <v>33625.7</v>
      </c>
      <c r="P27" s="478">
        <f t="shared" si="7"/>
        <v>82.6387318751536</v>
      </c>
      <c r="Q27" s="476">
        <f>SUM(Q6:Q26)</f>
        <v>158665</v>
      </c>
      <c r="R27" s="477">
        <f>SUM(R6:R26)</f>
        <v>37438</v>
      </c>
      <c r="S27" s="477">
        <f>SUM(S6:S26)</f>
        <v>1771</v>
      </c>
      <c r="T27" s="477">
        <f>S27+R27</f>
        <v>39209</v>
      </c>
      <c r="U27" s="478">
        <f>(T27*100)/Q27</f>
        <v>24.711814199728988</v>
      </c>
      <c r="V27" s="476">
        <f>SUM(V6:V26)</f>
        <v>144608</v>
      </c>
      <c r="W27" s="477">
        <f>SUM(W6:W26)</f>
        <v>14104.5</v>
      </c>
      <c r="X27" s="477">
        <f>SUM(X6:X26)</f>
        <v>0</v>
      </c>
      <c r="Y27" s="477">
        <f>X27+W27</f>
        <v>14104.5</v>
      </c>
      <c r="Z27" s="479">
        <f t="shared" si="8"/>
        <v>9.753609758796193</v>
      </c>
    </row>
    <row r="28" spans="1:26" ht="16.5" thickBot="1">
      <c r="A28" s="480" t="s">
        <v>97</v>
      </c>
      <c r="B28" s="481">
        <v>45829</v>
      </c>
      <c r="C28" s="482">
        <v>6560.7</v>
      </c>
      <c r="D28" s="482">
        <v>63975</v>
      </c>
      <c r="E28" s="482">
        <v>70535.7</v>
      </c>
      <c r="F28" s="483">
        <v>153.9106242772044</v>
      </c>
      <c r="G28" s="481">
        <v>86553</v>
      </c>
      <c r="H28" s="482">
        <v>29312.6</v>
      </c>
      <c r="I28" s="482">
        <v>154228</v>
      </c>
      <c r="J28" s="482">
        <v>183540.6</v>
      </c>
      <c r="K28" s="483">
        <v>212.05573463658106</v>
      </c>
      <c r="L28" s="481">
        <v>44001</v>
      </c>
      <c r="M28" s="482">
        <v>6347.2</v>
      </c>
      <c r="N28" s="484">
        <v>9605</v>
      </c>
      <c r="O28" s="482">
        <v>15952.2</v>
      </c>
      <c r="P28" s="483">
        <v>36.254176041453604</v>
      </c>
      <c r="Q28" s="484">
        <v>191444</v>
      </c>
      <c r="R28" s="482">
        <v>60420.4</v>
      </c>
      <c r="S28" s="484">
        <v>5613</v>
      </c>
      <c r="T28" s="482">
        <v>66033.4</v>
      </c>
      <c r="U28" s="484">
        <v>34.49227972670859</v>
      </c>
      <c r="V28" s="481"/>
      <c r="W28" s="482"/>
      <c r="X28" s="484"/>
      <c r="Y28" s="482"/>
      <c r="Z28" s="485"/>
    </row>
  </sheetData>
  <mergeCells count="9">
    <mergeCell ref="V4:Z4"/>
    <mergeCell ref="B2:Q2"/>
    <mergeCell ref="J3:K3"/>
    <mergeCell ref="R3:S3"/>
    <mergeCell ref="Q4:U4"/>
    <mergeCell ref="A4:A5"/>
    <mergeCell ref="B4:F4"/>
    <mergeCell ref="G4:K4"/>
    <mergeCell ref="L4:P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10" zoomScaleSheetLayoutView="110" workbookViewId="0" topLeftCell="A1">
      <selection activeCell="G13" sqref="G13"/>
    </sheetView>
  </sheetViews>
  <sheetFormatPr defaultColWidth="8.875" defaultRowHeight="12.75"/>
  <cols>
    <col min="1" max="1" width="19.25390625" style="488" customWidth="1"/>
    <col min="2" max="2" width="8.875" style="488" customWidth="1"/>
    <col min="3" max="3" width="7.375" style="488" customWidth="1"/>
    <col min="4" max="4" width="8.625" style="488" customWidth="1"/>
    <col min="5" max="5" width="9.25390625" style="488" customWidth="1"/>
    <col min="6" max="6" width="9.375" style="488" customWidth="1"/>
    <col min="7" max="7" width="6.75390625" style="488" customWidth="1"/>
    <col min="8" max="8" width="6.875" style="488" customWidth="1"/>
    <col min="9" max="9" width="6.625" style="488" customWidth="1"/>
    <col min="10" max="10" width="6.75390625" style="488" customWidth="1"/>
    <col min="11" max="11" width="7.375" style="488" customWidth="1"/>
    <col min="12" max="12" width="8.125" style="488" customWidth="1"/>
    <col min="13" max="13" width="8.25390625" style="488" customWidth="1"/>
    <col min="14" max="14" width="8.625" style="488" customWidth="1"/>
    <col min="15" max="15" width="7.00390625" style="488" customWidth="1"/>
    <col min="16" max="16" width="7.25390625" style="488" customWidth="1"/>
    <col min="17" max="16384" width="8.875" style="488" customWidth="1"/>
  </cols>
  <sheetData>
    <row r="1" spans="1:16" ht="15.75">
      <c r="A1" s="486"/>
      <c r="B1" s="636" t="s">
        <v>109</v>
      </c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9">
        <v>43336</v>
      </c>
      <c r="P1" s="639"/>
    </row>
    <row r="2" spans="1:16" ht="16.5" thickBot="1">
      <c r="A2" s="486" t="s">
        <v>110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487"/>
      <c r="P2" s="487"/>
    </row>
    <row r="3" spans="1:16" ht="15.75" thickBot="1">
      <c r="A3" s="640" t="s">
        <v>111</v>
      </c>
      <c r="B3" s="643" t="s">
        <v>112</v>
      </c>
      <c r="C3" s="644"/>
      <c r="D3" s="645"/>
      <c r="E3" s="646" t="s">
        <v>113</v>
      </c>
      <c r="F3" s="647"/>
      <c r="G3" s="647"/>
      <c r="H3" s="647"/>
      <c r="I3" s="647"/>
      <c r="J3" s="648"/>
      <c r="K3" s="652" t="s">
        <v>114</v>
      </c>
      <c r="L3" s="653"/>
      <c r="M3" s="654" t="s">
        <v>115</v>
      </c>
      <c r="N3" s="655"/>
      <c r="O3" s="655"/>
      <c r="P3" s="656"/>
    </row>
    <row r="4" spans="1:16" ht="15.75" thickBot="1">
      <c r="A4" s="641"/>
      <c r="B4" s="657" t="s">
        <v>116</v>
      </c>
      <c r="C4" s="658" t="s">
        <v>117</v>
      </c>
      <c r="D4" s="659"/>
      <c r="E4" s="649"/>
      <c r="F4" s="650"/>
      <c r="G4" s="650"/>
      <c r="H4" s="650"/>
      <c r="I4" s="650"/>
      <c r="J4" s="651"/>
      <c r="K4" s="643" t="s">
        <v>118</v>
      </c>
      <c r="L4" s="645"/>
      <c r="M4" s="660" t="s">
        <v>119</v>
      </c>
      <c r="N4" s="661"/>
      <c r="O4" s="661" t="s">
        <v>120</v>
      </c>
      <c r="P4" s="662"/>
    </row>
    <row r="5" spans="1:16" ht="15.75" thickBot="1">
      <c r="A5" s="641"/>
      <c r="B5" s="657"/>
      <c r="C5" s="663" t="s">
        <v>121</v>
      </c>
      <c r="D5" s="664"/>
      <c r="E5" s="665" t="s">
        <v>122</v>
      </c>
      <c r="F5" s="666"/>
      <c r="G5" s="667" t="s">
        <v>123</v>
      </c>
      <c r="H5" s="668"/>
      <c r="I5" s="667" t="s">
        <v>124</v>
      </c>
      <c r="J5" s="669"/>
      <c r="K5" s="670" t="s">
        <v>125</v>
      </c>
      <c r="L5" s="671"/>
      <c r="M5" s="670" t="s">
        <v>123</v>
      </c>
      <c r="N5" s="672"/>
      <c r="O5" s="672" t="s">
        <v>123</v>
      </c>
      <c r="P5" s="671"/>
    </row>
    <row r="6" spans="1:16" ht="15.75" thickBot="1">
      <c r="A6" s="642"/>
      <c r="B6" s="642"/>
      <c r="C6" s="489" t="s">
        <v>130</v>
      </c>
      <c r="D6" s="489" t="s">
        <v>133</v>
      </c>
      <c r="E6" s="490" t="s">
        <v>126</v>
      </c>
      <c r="F6" s="491" t="s">
        <v>127</v>
      </c>
      <c r="G6" s="490" t="s">
        <v>126</v>
      </c>
      <c r="H6" s="491" t="s">
        <v>127</v>
      </c>
      <c r="I6" s="490" t="s">
        <v>126</v>
      </c>
      <c r="J6" s="491" t="s">
        <v>127</v>
      </c>
      <c r="K6" s="490" t="s">
        <v>126</v>
      </c>
      <c r="L6" s="491" t="s">
        <v>127</v>
      </c>
      <c r="M6" s="490" t="s">
        <v>126</v>
      </c>
      <c r="N6" s="491" t="s">
        <v>127</v>
      </c>
      <c r="O6" s="490" t="s">
        <v>126</v>
      </c>
      <c r="P6" s="491" t="s">
        <v>127</v>
      </c>
    </row>
    <row r="7" spans="1:16" ht="14.25" customHeight="1">
      <c r="A7" s="492" t="s">
        <v>1</v>
      </c>
      <c r="B7" s="493">
        <v>63</v>
      </c>
      <c r="C7" s="494">
        <v>63</v>
      </c>
      <c r="D7" s="494">
        <v>63</v>
      </c>
      <c r="E7" s="495">
        <v>118</v>
      </c>
      <c r="F7" s="496">
        <v>91.2</v>
      </c>
      <c r="G7" s="495">
        <v>0.5</v>
      </c>
      <c r="H7" s="496">
        <v>0.4</v>
      </c>
      <c r="I7" s="497">
        <v>0.3</v>
      </c>
      <c r="J7" s="498">
        <v>0.3</v>
      </c>
      <c r="K7" s="499">
        <f aca="true" t="shared" si="0" ref="K7:K29">G7/D7*1000</f>
        <v>7.936507936507936</v>
      </c>
      <c r="L7" s="500">
        <v>7.142857142857143</v>
      </c>
      <c r="M7" s="501"/>
      <c r="N7" s="502">
        <v>94.5</v>
      </c>
      <c r="O7" s="503"/>
      <c r="P7" s="502">
        <v>0.5</v>
      </c>
    </row>
    <row r="8" spans="1:16" ht="15">
      <c r="A8" s="504" t="s">
        <v>78</v>
      </c>
      <c r="B8" s="505">
        <v>1191</v>
      </c>
      <c r="C8" s="506">
        <v>1132</v>
      </c>
      <c r="D8" s="506">
        <v>1132</v>
      </c>
      <c r="E8" s="495">
        <v>2368</v>
      </c>
      <c r="F8" s="496">
        <v>2358</v>
      </c>
      <c r="G8" s="495">
        <v>11.5</v>
      </c>
      <c r="H8" s="496">
        <v>11.5</v>
      </c>
      <c r="I8" s="495">
        <v>10</v>
      </c>
      <c r="J8" s="496">
        <v>10</v>
      </c>
      <c r="K8" s="499">
        <f t="shared" si="0"/>
        <v>10.159010600706713</v>
      </c>
      <c r="L8" s="507">
        <v>10</v>
      </c>
      <c r="M8" s="501">
        <v>545</v>
      </c>
      <c r="N8" s="501">
        <v>545</v>
      </c>
      <c r="O8" s="508">
        <v>3</v>
      </c>
      <c r="P8" s="501">
        <v>3</v>
      </c>
    </row>
    <row r="9" spans="1:16" ht="15">
      <c r="A9" s="504" t="s">
        <v>79</v>
      </c>
      <c r="B9" s="505">
        <v>1130</v>
      </c>
      <c r="C9" s="506">
        <v>1130</v>
      </c>
      <c r="D9" s="506">
        <v>1130</v>
      </c>
      <c r="E9" s="495">
        <v>3332.6</v>
      </c>
      <c r="F9" s="496">
        <v>3332.5</v>
      </c>
      <c r="G9" s="495">
        <v>14</v>
      </c>
      <c r="H9" s="496">
        <v>14.1</v>
      </c>
      <c r="I9" s="495">
        <v>13.5</v>
      </c>
      <c r="J9" s="496">
        <v>12.6</v>
      </c>
      <c r="K9" s="499">
        <f t="shared" si="0"/>
        <v>12.389380530973451</v>
      </c>
      <c r="L9" s="507">
        <v>12.5</v>
      </c>
      <c r="M9" s="501">
        <v>934</v>
      </c>
      <c r="N9" s="501">
        <v>934</v>
      </c>
      <c r="O9" s="508">
        <v>4</v>
      </c>
      <c r="P9" s="501">
        <v>4</v>
      </c>
    </row>
    <row r="10" spans="1:16" ht="15">
      <c r="A10" s="504" t="s">
        <v>2</v>
      </c>
      <c r="B10" s="505">
        <v>395</v>
      </c>
      <c r="C10" s="506">
        <v>395</v>
      </c>
      <c r="D10" s="506">
        <v>395</v>
      </c>
      <c r="E10" s="495">
        <v>1027.4</v>
      </c>
      <c r="F10" s="496">
        <v>959.2</v>
      </c>
      <c r="G10" s="495">
        <v>3.8</v>
      </c>
      <c r="H10" s="496">
        <v>3.8</v>
      </c>
      <c r="I10" s="495">
        <v>3.6</v>
      </c>
      <c r="J10" s="496">
        <v>3.4</v>
      </c>
      <c r="K10" s="499">
        <f t="shared" si="0"/>
        <v>9.620253164556962</v>
      </c>
      <c r="L10" s="507">
        <v>9.5</v>
      </c>
      <c r="M10" s="502">
        <v>440.7</v>
      </c>
      <c r="N10" s="501">
        <v>427</v>
      </c>
      <c r="O10" s="508">
        <v>1</v>
      </c>
      <c r="P10" s="501">
        <v>1</v>
      </c>
    </row>
    <row r="11" spans="1:16" ht="15">
      <c r="A11" s="504" t="s">
        <v>3</v>
      </c>
      <c r="B11" s="505">
        <v>690</v>
      </c>
      <c r="C11" s="506">
        <v>690</v>
      </c>
      <c r="D11" s="506">
        <v>690</v>
      </c>
      <c r="E11" s="495">
        <v>1929.1</v>
      </c>
      <c r="F11" s="496">
        <v>1766.1</v>
      </c>
      <c r="G11" s="495">
        <v>7.6</v>
      </c>
      <c r="H11" s="496">
        <v>6.2</v>
      </c>
      <c r="I11" s="495">
        <v>6.6</v>
      </c>
      <c r="J11" s="496">
        <v>5.4</v>
      </c>
      <c r="K11" s="499">
        <f t="shared" si="0"/>
        <v>11.014492753623188</v>
      </c>
      <c r="L11" s="507">
        <v>9</v>
      </c>
      <c r="M11" s="501">
        <v>764</v>
      </c>
      <c r="N11" s="501">
        <v>741</v>
      </c>
      <c r="O11" s="508">
        <v>4</v>
      </c>
      <c r="P11" s="501">
        <v>3</v>
      </c>
    </row>
    <row r="12" spans="1:16" ht="15">
      <c r="A12" s="504" t="s">
        <v>19</v>
      </c>
      <c r="B12" s="505">
        <v>473</v>
      </c>
      <c r="C12" s="506">
        <v>482</v>
      </c>
      <c r="D12" s="506">
        <v>482</v>
      </c>
      <c r="E12" s="495">
        <v>1492</v>
      </c>
      <c r="F12" s="496">
        <v>1450.3</v>
      </c>
      <c r="G12" s="495">
        <v>9.3</v>
      </c>
      <c r="H12" s="496">
        <v>9.1</v>
      </c>
      <c r="I12" s="495">
        <v>9</v>
      </c>
      <c r="J12" s="496">
        <v>9</v>
      </c>
      <c r="K12" s="499">
        <f t="shared" si="0"/>
        <v>19.294605809128633</v>
      </c>
      <c r="L12" s="507">
        <v>19.1</v>
      </c>
      <c r="M12" s="501">
        <v>1427.4</v>
      </c>
      <c r="N12" s="501">
        <v>1475.2</v>
      </c>
      <c r="O12" s="508">
        <v>8.9</v>
      </c>
      <c r="P12" s="501">
        <v>9</v>
      </c>
    </row>
    <row r="13" spans="1:16" ht="15">
      <c r="A13" s="504" t="s">
        <v>4</v>
      </c>
      <c r="B13" s="505">
        <v>733</v>
      </c>
      <c r="C13" s="506">
        <v>751</v>
      </c>
      <c r="D13" s="506">
        <v>751</v>
      </c>
      <c r="E13" s="495">
        <v>1716</v>
      </c>
      <c r="F13" s="496">
        <v>1709</v>
      </c>
      <c r="G13" s="495">
        <v>10</v>
      </c>
      <c r="H13" s="496">
        <v>9.7</v>
      </c>
      <c r="I13" s="495">
        <v>9.4</v>
      </c>
      <c r="J13" s="496">
        <v>9</v>
      </c>
      <c r="K13" s="499">
        <f t="shared" si="0"/>
        <v>13.315579227696404</v>
      </c>
      <c r="L13" s="507">
        <v>10.1</v>
      </c>
      <c r="M13" s="501">
        <v>778</v>
      </c>
      <c r="N13" s="502">
        <v>735</v>
      </c>
      <c r="O13" s="508">
        <v>3.5</v>
      </c>
      <c r="P13" s="501">
        <v>3</v>
      </c>
    </row>
    <row r="14" spans="1:16" ht="15">
      <c r="A14" s="504" t="s">
        <v>5</v>
      </c>
      <c r="B14" s="505">
        <v>2742</v>
      </c>
      <c r="C14" s="506">
        <v>2742</v>
      </c>
      <c r="D14" s="506">
        <v>2742</v>
      </c>
      <c r="E14" s="495">
        <v>1906.9</v>
      </c>
      <c r="F14" s="496">
        <v>1950</v>
      </c>
      <c r="G14" s="495">
        <v>25</v>
      </c>
      <c r="H14" s="496">
        <v>25.9</v>
      </c>
      <c r="I14" s="495">
        <v>21</v>
      </c>
      <c r="J14" s="496">
        <v>21</v>
      </c>
      <c r="K14" s="499">
        <f t="shared" si="0"/>
        <v>9.11743253099927</v>
      </c>
      <c r="L14" s="507">
        <v>9.4</v>
      </c>
      <c r="M14" s="502">
        <v>220</v>
      </c>
      <c r="N14" s="501">
        <v>220</v>
      </c>
      <c r="O14" s="508">
        <v>10</v>
      </c>
      <c r="P14" s="501">
        <v>10</v>
      </c>
    </row>
    <row r="15" spans="1:16" ht="15">
      <c r="A15" s="504" t="s">
        <v>6</v>
      </c>
      <c r="B15" s="505">
        <v>549</v>
      </c>
      <c r="C15" s="506">
        <v>552</v>
      </c>
      <c r="D15" s="506">
        <v>552</v>
      </c>
      <c r="E15" s="495">
        <v>1232.6</v>
      </c>
      <c r="F15" s="496">
        <v>1404</v>
      </c>
      <c r="G15" s="495">
        <v>6.1</v>
      </c>
      <c r="H15" s="496">
        <v>7</v>
      </c>
      <c r="I15" s="495">
        <v>5.5</v>
      </c>
      <c r="J15" s="496">
        <v>6.5</v>
      </c>
      <c r="K15" s="499">
        <f t="shared" si="0"/>
        <v>11.05072463768116</v>
      </c>
      <c r="L15" s="507">
        <v>10</v>
      </c>
      <c r="M15" s="501">
        <v>63.9</v>
      </c>
      <c r="N15" s="501">
        <v>66.9</v>
      </c>
      <c r="O15" s="508">
        <v>0.3</v>
      </c>
      <c r="P15" s="501">
        <v>0.3</v>
      </c>
    </row>
    <row r="16" spans="1:16" ht="15" customHeight="1">
      <c r="A16" s="504" t="s">
        <v>7</v>
      </c>
      <c r="B16" s="505">
        <v>643</v>
      </c>
      <c r="C16" s="506">
        <v>578</v>
      </c>
      <c r="D16" s="506">
        <v>578</v>
      </c>
      <c r="E16" s="495">
        <v>1607.6</v>
      </c>
      <c r="F16" s="496">
        <v>1923.7</v>
      </c>
      <c r="G16" s="495">
        <v>5.3</v>
      </c>
      <c r="H16" s="496">
        <v>9.7</v>
      </c>
      <c r="I16" s="495">
        <v>4.6</v>
      </c>
      <c r="J16" s="496">
        <v>8.2</v>
      </c>
      <c r="K16" s="499">
        <f t="shared" si="0"/>
        <v>9.16955017301038</v>
      </c>
      <c r="L16" s="507">
        <v>15</v>
      </c>
      <c r="M16" s="501">
        <v>2780</v>
      </c>
      <c r="N16" s="501">
        <v>2925</v>
      </c>
      <c r="O16" s="509">
        <v>14</v>
      </c>
      <c r="P16" s="510">
        <v>15</v>
      </c>
    </row>
    <row r="17" spans="1:16" ht="15">
      <c r="A17" s="504" t="s">
        <v>8</v>
      </c>
      <c r="B17" s="505">
        <v>980</v>
      </c>
      <c r="C17" s="506">
        <v>1000</v>
      </c>
      <c r="D17" s="506">
        <v>1000</v>
      </c>
      <c r="E17" s="495">
        <v>3910</v>
      </c>
      <c r="F17" s="496">
        <v>3524</v>
      </c>
      <c r="G17" s="495">
        <v>19</v>
      </c>
      <c r="H17" s="496">
        <v>16.4</v>
      </c>
      <c r="I17" s="495">
        <v>18.8</v>
      </c>
      <c r="J17" s="496">
        <v>16.1</v>
      </c>
      <c r="K17" s="499">
        <f t="shared" si="0"/>
        <v>19</v>
      </c>
      <c r="L17" s="507">
        <v>16.7</v>
      </c>
      <c r="M17" s="501">
        <v>1184</v>
      </c>
      <c r="N17" s="501">
        <v>1056</v>
      </c>
      <c r="O17" s="511">
        <v>5</v>
      </c>
      <c r="P17" s="512">
        <v>5</v>
      </c>
    </row>
    <row r="18" spans="1:16" ht="15">
      <c r="A18" s="504" t="s">
        <v>9</v>
      </c>
      <c r="B18" s="505">
        <v>562</v>
      </c>
      <c r="C18" s="506">
        <v>534</v>
      </c>
      <c r="D18" s="506">
        <v>534</v>
      </c>
      <c r="E18" s="495">
        <v>1230.2</v>
      </c>
      <c r="F18" s="496">
        <v>1192.6</v>
      </c>
      <c r="G18" s="495">
        <v>4.7</v>
      </c>
      <c r="H18" s="496">
        <v>4.8</v>
      </c>
      <c r="I18" s="495">
        <v>3.5</v>
      </c>
      <c r="J18" s="496">
        <v>3.4</v>
      </c>
      <c r="K18" s="499">
        <f t="shared" si="0"/>
        <v>8.801498127340825</v>
      </c>
      <c r="L18" s="507">
        <v>9.1</v>
      </c>
      <c r="M18" s="502">
        <v>1363.2</v>
      </c>
      <c r="N18" s="501">
        <v>1293.6</v>
      </c>
      <c r="O18" s="511">
        <v>8.5</v>
      </c>
      <c r="P18" s="512">
        <v>8.6</v>
      </c>
    </row>
    <row r="19" spans="1:16" ht="15">
      <c r="A19" s="504" t="s">
        <v>81</v>
      </c>
      <c r="B19" s="505">
        <v>1293</v>
      </c>
      <c r="C19" s="506">
        <v>1243</v>
      </c>
      <c r="D19" s="506">
        <v>1243</v>
      </c>
      <c r="E19" s="495">
        <v>3012.9</v>
      </c>
      <c r="F19" s="496">
        <v>3011.6</v>
      </c>
      <c r="G19" s="495">
        <v>13.6</v>
      </c>
      <c r="H19" s="496">
        <v>12.4</v>
      </c>
      <c r="I19" s="495">
        <v>10.1</v>
      </c>
      <c r="J19" s="496">
        <v>12.4</v>
      </c>
      <c r="K19" s="499">
        <f t="shared" si="0"/>
        <v>10.941271118262268</v>
      </c>
      <c r="L19" s="507">
        <v>9.7</v>
      </c>
      <c r="M19" s="501">
        <v>837</v>
      </c>
      <c r="N19" s="501">
        <v>837</v>
      </c>
      <c r="O19" s="511">
        <v>4</v>
      </c>
      <c r="P19" s="512">
        <v>4</v>
      </c>
    </row>
    <row r="20" spans="1:16" ht="15">
      <c r="A20" s="504" t="s">
        <v>10</v>
      </c>
      <c r="B20" s="505">
        <v>1284</v>
      </c>
      <c r="C20" s="506">
        <v>1267</v>
      </c>
      <c r="D20" s="506">
        <v>1267</v>
      </c>
      <c r="E20" s="495">
        <v>3262</v>
      </c>
      <c r="F20" s="496">
        <v>3470</v>
      </c>
      <c r="G20" s="495">
        <v>13.7</v>
      </c>
      <c r="H20" s="496">
        <v>15.1</v>
      </c>
      <c r="I20" s="495">
        <v>11.2</v>
      </c>
      <c r="J20" s="496">
        <v>13.7</v>
      </c>
      <c r="K20" s="499">
        <f t="shared" si="0"/>
        <v>10.81294396211523</v>
      </c>
      <c r="L20" s="507">
        <v>11.9</v>
      </c>
      <c r="M20" s="501">
        <v>233.6</v>
      </c>
      <c r="N20" s="501">
        <v>226.2</v>
      </c>
      <c r="O20" s="511">
        <v>1.2</v>
      </c>
      <c r="P20" s="512">
        <v>1.2</v>
      </c>
    </row>
    <row r="21" spans="1:16" ht="15" customHeight="1">
      <c r="A21" s="504" t="s">
        <v>11</v>
      </c>
      <c r="B21" s="505">
        <v>593</v>
      </c>
      <c r="C21" s="506">
        <v>618</v>
      </c>
      <c r="D21" s="506">
        <v>618</v>
      </c>
      <c r="E21" s="495">
        <v>1201</v>
      </c>
      <c r="F21" s="496">
        <v>1037.9</v>
      </c>
      <c r="G21" s="495">
        <v>6.2</v>
      </c>
      <c r="H21" s="496">
        <v>5.3</v>
      </c>
      <c r="I21" s="495">
        <v>4.2</v>
      </c>
      <c r="J21" s="496">
        <v>4.7</v>
      </c>
      <c r="K21" s="499">
        <f t="shared" si="0"/>
        <v>10.032362459546926</v>
      </c>
      <c r="L21" s="507">
        <v>9</v>
      </c>
      <c r="M21" s="501">
        <v>403.9</v>
      </c>
      <c r="N21" s="502">
        <v>405.9</v>
      </c>
      <c r="O21" s="511">
        <v>1.7</v>
      </c>
      <c r="P21" s="512">
        <v>1.8</v>
      </c>
    </row>
    <row r="22" spans="1:16" ht="15">
      <c r="A22" s="504" t="s">
        <v>21</v>
      </c>
      <c r="B22" s="505">
        <v>998</v>
      </c>
      <c r="C22" s="506">
        <v>1037</v>
      </c>
      <c r="D22" s="506">
        <v>1037</v>
      </c>
      <c r="E22" s="495">
        <v>2782</v>
      </c>
      <c r="F22" s="496">
        <v>1863</v>
      </c>
      <c r="G22" s="495">
        <v>12.6</v>
      </c>
      <c r="H22" s="496">
        <v>11.5</v>
      </c>
      <c r="I22" s="495">
        <v>12.1</v>
      </c>
      <c r="J22" s="496">
        <v>10.5</v>
      </c>
      <c r="K22" s="499">
        <f t="shared" si="0"/>
        <v>12.15043394406943</v>
      </c>
      <c r="L22" s="507">
        <v>11.5</v>
      </c>
      <c r="M22" s="502">
        <v>1716</v>
      </c>
      <c r="N22" s="501">
        <v>1677</v>
      </c>
      <c r="O22" s="511">
        <v>7.1</v>
      </c>
      <c r="P22" s="512">
        <v>7.5</v>
      </c>
    </row>
    <row r="23" spans="1:16" ht="15">
      <c r="A23" s="504" t="s">
        <v>83</v>
      </c>
      <c r="B23" s="505">
        <v>1878</v>
      </c>
      <c r="C23" s="506">
        <v>1774</v>
      </c>
      <c r="D23" s="506">
        <v>1774</v>
      </c>
      <c r="E23" s="496">
        <v>7813</v>
      </c>
      <c r="F23" s="496">
        <v>8436</v>
      </c>
      <c r="G23" s="495">
        <v>33.3</v>
      </c>
      <c r="H23" s="496">
        <v>36</v>
      </c>
      <c r="I23" s="495">
        <v>31.1</v>
      </c>
      <c r="J23" s="496">
        <v>33.8</v>
      </c>
      <c r="K23" s="499">
        <f t="shared" si="0"/>
        <v>18.771138669673054</v>
      </c>
      <c r="L23" s="507">
        <v>18.8</v>
      </c>
      <c r="M23" s="501">
        <v>793.1</v>
      </c>
      <c r="N23" s="501">
        <v>723.5</v>
      </c>
      <c r="O23" s="511">
        <v>4.6</v>
      </c>
      <c r="P23" s="512">
        <v>3.5</v>
      </c>
    </row>
    <row r="24" spans="1:16" ht="15">
      <c r="A24" s="504" t="s">
        <v>12</v>
      </c>
      <c r="B24" s="505">
        <v>445</v>
      </c>
      <c r="C24" s="506">
        <v>445</v>
      </c>
      <c r="D24" s="506">
        <v>445</v>
      </c>
      <c r="E24" s="495">
        <v>1173.3</v>
      </c>
      <c r="F24" s="496">
        <v>950.5</v>
      </c>
      <c r="G24" s="495">
        <v>4.8</v>
      </c>
      <c r="H24" s="496">
        <v>3.9</v>
      </c>
      <c r="I24" s="495">
        <v>2.5</v>
      </c>
      <c r="J24" s="496">
        <v>2.4</v>
      </c>
      <c r="K24" s="499">
        <f t="shared" si="0"/>
        <v>10.786516853932584</v>
      </c>
      <c r="L24" s="507">
        <v>9.9</v>
      </c>
      <c r="M24" s="501">
        <v>557.5</v>
      </c>
      <c r="N24" s="501">
        <v>543.2</v>
      </c>
      <c r="O24" s="511">
        <v>2.8</v>
      </c>
      <c r="P24" s="512">
        <v>2.8</v>
      </c>
    </row>
    <row r="25" spans="1:16" ht="15">
      <c r="A25" s="504" t="s">
        <v>13</v>
      </c>
      <c r="B25" s="505">
        <v>1440</v>
      </c>
      <c r="C25" s="506">
        <v>1493</v>
      </c>
      <c r="D25" s="506">
        <v>1493</v>
      </c>
      <c r="E25" s="496">
        <v>5320</v>
      </c>
      <c r="F25" s="496">
        <v>4468</v>
      </c>
      <c r="G25" s="495">
        <v>21.8</v>
      </c>
      <c r="H25" s="496">
        <v>19.4</v>
      </c>
      <c r="I25" s="495">
        <v>19.5</v>
      </c>
      <c r="J25" s="496">
        <v>17.8</v>
      </c>
      <c r="K25" s="499">
        <f t="shared" si="0"/>
        <v>14.601473543201607</v>
      </c>
      <c r="L25" s="507">
        <v>14</v>
      </c>
      <c r="M25" s="501"/>
      <c r="N25" s="501"/>
      <c r="O25" s="513"/>
      <c r="P25" s="514"/>
    </row>
    <row r="26" spans="1:16" ht="15">
      <c r="A26" s="504" t="s">
        <v>84</v>
      </c>
      <c r="B26" s="505">
        <v>537</v>
      </c>
      <c r="C26" s="506">
        <v>815</v>
      </c>
      <c r="D26" s="506">
        <v>815</v>
      </c>
      <c r="E26" s="495">
        <v>1097</v>
      </c>
      <c r="F26" s="496">
        <v>845.4</v>
      </c>
      <c r="G26" s="495">
        <v>7.1</v>
      </c>
      <c r="H26" s="496">
        <v>5.7</v>
      </c>
      <c r="I26" s="495">
        <v>6.7</v>
      </c>
      <c r="J26" s="496">
        <v>5.2</v>
      </c>
      <c r="K26" s="499">
        <f t="shared" si="0"/>
        <v>8.71165644171779</v>
      </c>
      <c r="L26" s="507">
        <v>10.7</v>
      </c>
      <c r="M26" s="501">
        <v>2929</v>
      </c>
      <c r="N26" s="501">
        <v>2993</v>
      </c>
      <c r="O26" s="508">
        <v>10</v>
      </c>
      <c r="P26" s="501">
        <v>11</v>
      </c>
    </row>
    <row r="27" spans="1:16" ht="15">
      <c r="A27" s="504" t="s">
        <v>14</v>
      </c>
      <c r="B27" s="505">
        <v>4388</v>
      </c>
      <c r="C27" s="506">
        <v>4505</v>
      </c>
      <c r="D27" s="506">
        <v>4505</v>
      </c>
      <c r="E27" s="495">
        <v>17201</v>
      </c>
      <c r="F27" s="496">
        <v>11833</v>
      </c>
      <c r="G27" s="495">
        <v>84</v>
      </c>
      <c r="H27" s="496">
        <v>62</v>
      </c>
      <c r="I27" s="495">
        <v>66</v>
      </c>
      <c r="J27" s="496">
        <v>59</v>
      </c>
      <c r="K27" s="499">
        <f t="shared" si="0"/>
        <v>18.645948945615984</v>
      </c>
      <c r="L27" s="507">
        <v>15.2</v>
      </c>
      <c r="M27" s="501">
        <v>1342</v>
      </c>
      <c r="N27" s="501">
        <v>1382</v>
      </c>
      <c r="O27" s="508">
        <v>6</v>
      </c>
      <c r="P27" s="501">
        <v>8</v>
      </c>
    </row>
    <row r="28" spans="1:16" ht="0.75" customHeight="1" thickBot="1">
      <c r="A28" s="515" t="s">
        <v>128</v>
      </c>
      <c r="B28" s="516">
        <v>100</v>
      </c>
      <c r="C28" s="517">
        <v>100</v>
      </c>
      <c r="D28" s="517">
        <v>100</v>
      </c>
      <c r="E28" s="518">
        <v>68</v>
      </c>
      <c r="F28" s="519">
        <v>0</v>
      </c>
      <c r="G28" s="518">
        <v>0.7</v>
      </c>
      <c r="H28" s="519">
        <v>0.7</v>
      </c>
      <c r="I28" s="518">
        <v>2.4</v>
      </c>
      <c r="J28" s="520">
        <v>2.4</v>
      </c>
      <c r="K28" s="521">
        <f t="shared" si="0"/>
        <v>6.999999999999999</v>
      </c>
      <c r="L28" s="522">
        <v>6.999999999999999</v>
      </c>
      <c r="M28" s="523"/>
      <c r="N28" s="524"/>
      <c r="O28" s="525"/>
      <c r="P28" s="526"/>
    </row>
    <row r="29" spans="1:16" ht="15" thickBot="1">
      <c r="A29" s="527" t="s">
        <v>129</v>
      </c>
      <c r="B29" s="528">
        <f>SUM(B7:B28)</f>
        <v>23107</v>
      </c>
      <c r="C29" s="529">
        <f>SUM(C7:C27)</f>
        <v>23246</v>
      </c>
      <c r="D29" s="529">
        <f>SUM(D7:D27)</f>
        <v>23246</v>
      </c>
      <c r="E29" s="530">
        <f>SUM(E7:E27)</f>
        <v>64732.600000000006</v>
      </c>
      <c r="F29" s="531">
        <f>SUM(F7:F28)</f>
        <v>57576</v>
      </c>
      <c r="G29" s="530">
        <f>SUM(G7:G28)</f>
        <v>314.59999999999997</v>
      </c>
      <c r="H29" s="531">
        <f>SUM(H7:H28)</f>
        <v>290.59999999999997</v>
      </c>
      <c r="I29" s="530">
        <f>SUM(I7:I28)</f>
        <v>271.5999999999999</v>
      </c>
      <c r="J29" s="532">
        <f>SUM(J7:J28)</f>
        <v>266.79999999999995</v>
      </c>
      <c r="K29" s="533">
        <f t="shared" si="0"/>
        <v>13.533511141701796</v>
      </c>
      <c r="L29" s="534">
        <v>13.2</v>
      </c>
      <c r="M29" s="530">
        <f>SUM(M7:M28)</f>
        <v>19312.300000000003</v>
      </c>
      <c r="N29" s="530">
        <f>SUM(N7:N28)</f>
        <v>19301</v>
      </c>
      <c r="O29" s="535">
        <f>SUM(O7:O28)</f>
        <v>99.59999999999998</v>
      </c>
      <c r="P29" s="531">
        <f>SUM(P7:P28)</f>
        <v>102.2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8503937007874" right="0.1968503937007874" top="0.1968503937007874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2018-08-23T06:57:34Z</cp:lastPrinted>
  <dcterms:created xsi:type="dcterms:W3CDTF">2017-08-13T06:13:14Z</dcterms:created>
  <dcterms:modified xsi:type="dcterms:W3CDTF">2018-08-24T07:25:48Z</dcterms:modified>
  <cp:category/>
  <cp:version/>
  <cp:contentType/>
  <cp:contentStatus/>
</cp:coreProperties>
</file>