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0">'уборка зерновые'!$A:$A,'уборка зерновые'!$3:$27</definedName>
    <definedName name="_xlnm.Print_Area" localSheetId="3">'полевые работы'!$A$1:$L$28</definedName>
    <definedName name="_xlnm.Print_Area" localSheetId="2">'сев'!$A$1:$T$27</definedName>
    <definedName name="_xlnm.Print_Area" localSheetId="0">'уборка зерновые'!$A$1:$BY$27</definedName>
  </definedNames>
  <calcPr fullCalcOnLoad="1"/>
</workbook>
</file>

<file path=xl/sharedStrings.xml><?xml version="1.0" encoding="utf-8"?>
<sst xmlns="http://schemas.openxmlformats.org/spreadsheetml/2006/main" count="413" uniqueCount="134">
  <si>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</si>
  <si>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</si>
  <si>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</si>
  <si>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</si>
  <si>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</si>
  <si>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</si>
  <si>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</si>
  <si>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</si>
  <si>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</si>
  <si>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</si>
  <si>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</si>
  <si>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</si>
  <si>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</si>
  <si>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</si>
  <si>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</si>
  <si>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</si>
  <si>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</si>
  <si>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</si>
  <si>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</si>
  <si>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</si>
  <si>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</si>
  <si>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</si>
  <si>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</si>
  <si>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</si>
  <si>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</si>
  <si>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</si>
  <si>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</si>
  <si>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</si>
  <si>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</si>
  <si>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</si>
  <si>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</si>
  <si>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</si>
  <si>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</si>
  <si>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</si>
  <si>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</si>
  <si>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</si>
  <si>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</si>
  <si>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</si>
  <si>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</si>
  <si>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</si>
  <si>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</si>
  <si>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</si>
  <si>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</si>
  <si>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</si>
  <si>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</si>
  <si>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</si>
  <si>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</si>
  <si>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</si>
  <si>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</si>
  <si>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</si>
  <si>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</si>
  <si>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</si>
  <si>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</si>
  <si>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</si>
  <si>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</si>
  <si>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</si>
  <si>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</si>
  <si>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</si>
  <si>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</si>
  <si>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</si>
  <si>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</si>
  <si>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</si>
  <si>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</si>
  <si>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</si>
  <si>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</si>
  <si>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</si>
  <si>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</si>
  <si>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</si>
  <si>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</si>
  <si>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</si>
  <si>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</si>
  <si>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</si>
  <si>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</si>
  <si>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</si>
  <si>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</si>
  <si>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</si>
  <si>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</si>
  <si>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</si>
  <si>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</si>
  <si>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</si>
  <si>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</si>
  <si>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</si>
  <si>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</si>
  <si>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</si>
  <si>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</si>
  <si>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</si>
  <si>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</si>
  <si>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</si>
  <si>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</si>
  <si>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</si>
  <si>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</si>
  <si>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</si>
  <si>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</si>
  <si>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</si>
  <si>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</si>
  <si>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</si>
  <si>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</si>
  <si>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</si>
  <si>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</si>
  <si>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</si>
  <si>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</si>
  <si>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</si>
  <si>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</si>
  <si>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</si>
  <si>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</si>
  <si>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</si>
  <si>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</si>
  <si>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</si>
  <si>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</si>
  <si>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</si>
  <si>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</si>
  <si>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</si>
  <si>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</si>
  <si>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</si>
  <si>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</si>
  <si>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</si>
  <si>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</si>
  <si>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</si>
  <si>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</si>
  <si>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</si>
  <si>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</si>
  <si>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</si>
  <si>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</si>
  <si>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</si>
  <si>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</si>
  <si>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</si>
  <si>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</si>
  <si>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</si>
  <si>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</si>
  <si>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</si>
  <si>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Уборка зерновых и зернобобовых культур                                 27.08.2018</t>
  </si>
  <si>
    <t>27.08</t>
  </si>
  <si>
    <t>Уборка технических культур, овощей  и прочих                           28.08.2018</t>
  </si>
  <si>
    <t>28.08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</si>
</sst>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76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19" fillId="0" borderId="18" xfId="97" applyFont="1" applyFill="1" applyBorder="1" applyAlignment="1" applyProtection="1">
      <alignment horizontal="left" vertical="center" wrapText="1"/>
      <protection locked="0"/>
    </xf>
    <xf numFmtId="3" fontId="19" fillId="0" borderId="19" xfId="9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0" fontId="22" fillId="0" borderId="18" xfId="97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Alignment="1">
      <alignment horizontal="center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1" xfId="91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2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5" xfId="91" applyFont="1" applyFill="1" applyBorder="1" applyAlignment="1" applyProtection="1">
      <alignment horizontal="center" vertical="center" textRotation="90" wrapText="1"/>
      <protection locked="0"/>
    </xf>
    <xf numFmtId="0" fontId="20" fillId="0" borderId="26" xfId="95" applyFont="1" applyFill="1" applyBorder="1" applyAlignment="1" applyProtection="1">
      <alignment horizontal="left" vertical="center" wrapText="1"/>
      <protection locked="0"/>
    </xf>
    <xf numFmtId="3" fontId="31" fillId="0" borderId="27" xfId="0" applyNumberFormat="1" applyFont="1" applyFill="1" applyBorder="1" applyAlignment="1">
      <alignment horizontal="center"/>
    </xf>
    <xf numFmtId="3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9" xfId="0" applyNumberFormat="1" applyFont="1" applyFill="1" applyBorder="1" applyAlignment="1">
      <alignment horizontal="center" vertical="center" wrapText="1"/>
    </xf>
    <xf numFmtId="165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30" xfId="0" applyNumberFormat="1" applyFont="1" applyFill="1" applyBorder="1" applyAlignment="1">
      <alignment horizontal="center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0" fontId="31" fillId="0" borderId="29" xfId="95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3" fontId="31" fillId="0" borderId="32" xfId="0" applyNumberFormat="1" applyFont="1" applyFill="1" applyBorder="1" applyAlignment="1">
      <alignment horizontal="center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164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6" xfId="95" applyFont="1" applyFill="1" applyBorder="1" applyAlignment="1" applyProtection="1">
      <alignment horizontal="left" vertical="center" wrapText="1"/>
      <protection locked="0"/>
    </xf>
    <xf numFmtId="3" fontId="31" fillId="0" borderId="37" xfId="0" applyNumberFormat="1" applyFont="1" applyFill="1" applyBorder="1" applyAlignment="1">
      <alignment horizontal="center"/>
    </xf>
    <xf numFmtId="3" fontId="3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9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3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40" xfId="0" applyNumberFormat="1" applyFont="1" applyFill="1" applyBorder="1" applyAlignment="1">
      <alignment horizontal="center"/>
    </xf>
    <xf numFmtId="0" fontId="31" fillId="0" borderId="39" xfId="0" applyFont="1" applyFill="1" applyBorder="1" applyAlignment="1" applyProtection="1">
      <alignment horizontal="center" vertical="center" wrapText="1"/>
      <protection locked="0"/>
    </xf>
    <xf numFmtId="164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 applyProtection="1">
      <alignment horizontal="center" vertical="center" wrapText="1"/>
      <protection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3" fontId="31" fillId="0" borderId="42" xfId="0" applyNumberFormat="1" applyFont="1" applyFill="1" applyBorder="1" applyAlignment="1">
      <alignment horizontal="center"/>
    </xf>
    <xf numFmtId="3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 locked="0"/>
    </xf>
    <xf numFmtId="1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9" xfId="0" applyFont="1" applyFill="1" applyBorder="1" applyAlignment="1">
      <alignment horizontal="center" vertical="center" wrapText="1"/>
    </xf>
    <xf numFmtId="164" fontId="31" fillId="0" borderId="41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45" xfId="95" applyFont="1" applyFill="1" applyBorder="1" applyAlignment="1" applyProtection="1">
      <alignment horizontal="left" vertical="center" wrapText="1"/>
      <protection locked="0"/>
    </xf>
    <xf numFmtId="1" fontId="31" fillId="0" borderId="46" xfId="0" applyNumberFormat="1" applyFont="1" applyFill="1" applyBorder="1" applyAlignment="1">
      <alignment horizontal="center" vertical="center" wrapText="1"/>
    </xf>
    <xf numFmtId="1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47" xfId="0" applyNumberFormat="1" applyFont="1" applyFill="1" applyBorder="1" applyAlignment="1">
      <alignment horizontal="center" vertical="center" wrapText="1"/>
    </xf>
    <xf numFmtId="164" fontId="31" fillId="0" borderId="47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47" xfId="0" applyNumberFormat="1" applyFont="1" applyFill="1" applyBorder="1" applyAlignment="1">
      <alignment horizontal="center" vertical="center" wrapText="1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164" fontId="31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/>
    </xf>
    <xf numFmtId="164" fontId="31" fillId="0" borderId="4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47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48" xfId="0" applyFont="1" applyFill="1" applyBorder="1" applyAlignment="1" applyProtection="1">
      <alignment horizontal="center" vertical="center" wrapText="1"/>
      <protection locked="0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164" fontId="31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95" applyFont="1" applyFill="1" applyBorder="1" applyAlignment="1" applyProtection="1">
      <alignment horizontal="left" vertical="center" wrapText="1"/>
      <protection locked="0"/>
    </xf>
    <xf numFmtId="3" fontId="19" fillId="0" borderId="22" xfId="95" applyNumberFormat="1" applyFont="1" applyFill="1" applyBorder="1" applyAlignment="1" applyProtection="1">
      <alignment horizontal="center" vertical="center" wrapText="1"/>
      <protection/>
    </xf>
    <xf numFmtId="3" fontId="19" fillId="0" borderId="23" xfId="95" applyNumberFormat="1" applyFont="1" applyFill="1" applyBorder="1" applyAlignment="1" applyProtection="1">
      <alignment horizontal="center" vertical="center" wrapText="1"/>
      <protection/>
    </xf>
    <xf numFmtId="164" fontId="19" fillId="0" borderId="23" xfId="0" applyNumberFormat="1" applyFont="1" applyFill="1" applyBorder="1" applyAlignment="1">
      <alignment horizontal="center" vertical="center" wrapText="1"/>
    </xf>
    <xf numFmtId="164" fontId="19" fillId="0" borderId="24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50" xfId="0" applyFont="1" applyFill="1" applyBorder="1" applyAlignment="1" applyProtection="1">
      <alignment horizontal="center" vertical="center" wrapText="1"/>
      <protection/>
    </xf>
    <xf numFmtId="164" fontId="19" fillId="0" borderId="50" xfId="95" applyNumberFormat="1" applyFont="1" applyFill="1" applyBorder="1" applyAlignment="1" applyProtection="1">
      <alignment horizontal="center" vertical="center" wrapText="1"/>
      <protection/>
    </xf>
    <xf numFmtId="164" fontId="19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1" xfId="0" applyNumberFormat="1" applyFont="1" applyFill="1" applyBorder="1" applyAlignment="1" applyProtection="1">
      <alignment horizontal="center" vertical="center" wrapText="1"/>
      <protection/>
    </xf>
    <xf numFmtId="1" fontId="19" fillId="0" borderId="51" xfId="0" applyNumberFormat="1" applyFont="1" applyFill="1" applyBorder="1" applyAlignment="1" applyProtection="1">
      <alignment horizontal="center" vertical="center" wrapText="1"/>
      <protection/>
    </xf>
    <xf numFmtId="1" fontId="19" fillId="0" borderId="22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23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5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97" applyFont="1" applyFill="1" applyBorder="1" applyAlignment="1" applyProtection="1">
      <alignment horizontal="left" vertical="center" wrapText="1"/>
      <protection locked="0"/>
    </xf>
    <xf numFmtId="0" fontId="20" fillId="0" borderId="53" xfId="97" applyFont="1" applyFill="1" applyBorder="1" applyAlignment="1" applyProtection="1">
      <alignment horizontal="center" vertical="center" wrapText="1"/>
      <protection locked="0"/>
    </xf>
    <xf numFmtId="0" fontId="20" fillId="0" borderId="54" xfId="97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center" vertical="center" wrapText="1"/>
      <protection locked="0"/>
    </xf>
    <xf numFmtId="165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1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4" xfId="97" applyFont="1" applyFill="1" applyBorder="1" applyAlignment="1" applyProtection="1">
      <alignment horizontal="center" vertical="center" wrapText="1"/>
      <protection locked="0"/>
    </xf>
    <xf numFmtId="165" fontId="20" fillId="0" borderId="29" xfId="0" applyNumberFormat="1" applyFont="1" applyFill="1" applyBorder="1" applyAlignment="1">
      <alignment horizontal="center" vertical="center" wrapText="1"/>
    </xf>
    <xf numFmtId="1" fontId="20" fillId="0" borderId="34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9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5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4" xfId="0" applyNumberFormat="1" applyFont="1" applyFill="1" applyBorder="1" applyAlignment="1">
      <alignment horizontal="center" vertical="center" wrapText="1"/>
    </xf>
    <xf numFmtId="3" fontId="31" fillId="0" borderId="34" xfId="0" applyNumberFormat="1" applyFont="1" applyFill="1" applyBorder="1" applyAlignment="1">
      <alignment horizontal="right" vertical="center" wrapText="1"/>
    </xf>
    <xf numFmtId="3" fontId="31" fillId="0" borderId="2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9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4" xfId="0" applyFont="1" applyFill="1" applyBorder="1" applyAlignment="1">
      <alignment horizontal="right" vertical="center" wrapText="1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0" fontId="31" fillId="0" borderId="31" xfId="97" applyFont="1" applyFill="1" applyBorder="1" applyAlignment="1" applyProtection="1">
      <alignment horizontal="right" vertical="center" wrapText="1"/>
      <protection locked="0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3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1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55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0" fontId="31" fillId="0" borderId="56" xfId="97" applyFont="1" applyFill="1" applyBorder="1" applyAlignment="1" applyProtection="1">
      <alignment horizontal="right" vertical="center" wrapText="1"/>
      <protection locked="0"/>
    </xf>
    <xf numFmtId="0" fontId="31" fillId="0" borderId="57" xfId="97" applyFont="1" applyFill="1" applyBorder="1" applyAlignment="1" applyProtection="1">
      <alignment horizontal="right" vertical="center" wrapText="1"/>
      <protection locked="0"/>
    </xf>
    <xf numFmtId="1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9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33" xfId="0" applyFont="1" applyFill="1" applyBorder="1" applyAlignment="1">
      <alignment horizontal="right"/>
    </xf>
    <xf numFmtId="0" fontId="20" fillId="0" borderId="56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0" fillId="0" borderId="40" xfId="0" applyNumberFormat="1" applyFont="1" applyFill="1" applyBorder="1" applyAlignment="1">
      <alignment horizontal="center"/>
    </xf>
    <xf numFmtId="0" fontId="19" fillId="0" borderId="59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41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48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59" xfId="0" applyNumberFormat="1" applyFont="1" applyFill="1" applyBorder="1" applyAlignment="1" applyProtection="1">
      <alignment horizontal="center" vertical="center" wrapText="1"/>
      <protection/>
    </xf>
    <xf numFmtId="3" fontId="31" fillId="0" borderId="60" xfId="0" applyNumberFormat="1" applyFont="1" applyFill="1" applyBorder="1" applyAlignment="1">
      <alignment horizontal="center"/>
    </xf>
    <xf numFmtId="0" fontId="19" fillId="0" borderId="61" xfId="91" applyFont="1" applyFill="1" applyBorder="1" applyAlignment="1" applyProtection="1">
      <alignment horizontal="center" vertical="center" textRotation="90" wrapText="1"/>
      <protection locked="0"/>
    </xf>
    <xf numFmtId="0" fontId="31" fillId="0" borderId="54" xfId="0" applyFont="1" applyFill="1" applyBorder="1" applyAlignment="1" applyProtection="1">
      <alignment horizontal="center" vertical="center" wrapText="1"/>
      <protection locked="0"/>
    </xf>
    <xf numFmtId="0" fontId="31" fillId="0" borderId="62" xfId="0" applyFont="1" applyFill="1" applyBorder="1" applyAlignment="1" applyProtection="1">
      <alignment horizontal="center" vertical="center" wrapText="1"/>
      <protection locked="0"/>
    </xf>
    <xf numFmtId="0" fontId="31" fillId="0" borderId="63" xfId="0" applyFont="1" applyFill="1" applyBorder="1" applyAlignment="1" applyProtection="1">
      <alignment horizontal="center" vertical="center" wrapText="1"/>
      <protection locked="0"/>
    </xf>
    <xf numFmtId="0" fontId="23" fillId="0" borderId="64" xfId="0" applyFont="1" applyFill="1" applyBorder="1" applyAlignment="1" applyProtection="1">
      <alignment horizontal="center" vertical="center" wrapText="1"/>
      <protection/>
    </xf>
    <xf numFmtId="164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0" applyFont="1" applyFill="1" applyBorder="1" applyAlignment="1">
      <alignment horizontal="left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" fontId="22" fillId="0" borderId="23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/>
    </xf>
    <xf numFmtId="164" fontId="22" fillId="0" borderId="59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0" fontId="31" fillId="0" borderId="56" xfId="0" applyFont="1" applyFill="1" applyBorder="1" applyAlignment="1" applyProtection="1">
      <alignment horizontal="center" vertical="center" wrapText="1"/>
      <protection locked="0"/>
    </xf>
    <xf numFmtId="0" fontId="31" fillId="0" borderId="43" xfId="0" applyFont="1" applyFill="1" applyBorder="1" applyAlignment="1" applyProtection="1">
      <alignment horizontal="center" vertical="center" wrapText="1"/>
      <protection/>
    </xf>
    <xf numFmtId="0" fontId="31" fillId="0" borderId="62" xfId="0" applyFont="1" applyFill="1" applyBorder="1" applyAlignment="1" applyProtection="1">
      <alignment horizontal="center" vertical="center" wrapText="1"/>
      <protection/>
    </xf>
    <xf numFmtId="0" fontId="31" fillId="0" borderId="63" xfId="0" applyFont="1" applyFill="1" applyBorder="1" applyAlignment="1" applyProtection="1">
      <alignment horizontal="center" vertical="center" wrapText="1"/>
      <protection/>
    </xf>
    <xf numFmtId="0" fontId="31" fillId="0" borderId="58" xfId="0" applyFont="1" applyFill="1" applyBorder="1" applyAlignment="1" applyProtection="1">
      <alignment horizontal="center" vertical="center" wrapText="1"/>
      <protection locked="0"/>
    </xf>
    <xf numFmtId="3" fontId="20" fillId="0" borderId="43" xfId="0" applyNumberFormat="1" applyFont="1" applyFill="1" applyBorder="1" applyAlignment="1">
      <alignment horizontal="center"/>
    </xf>
    <xf numFmtId="164" fontId="3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23" fillId="0" borderId="23" xfId="0" applyNumberFormat="1" applyFont="1" applyFill="1" applyBorder="1" applyAlignment="1" applyProtection="1">
      <alignment horizontal="center" vertical="center" wrapText="1"/>
      <protection/>
    </xf>
    <xf numFmtId="3" fontId="20" fillId="0" borderId="54" xfId="97" applyNumberFormat="1" applyFont="1" applyFill="1" applyBorder="1" applyAlignment="1" applyProtection="1">
      <alignment horizontal="center" vertical="center" wrapText="1"/>
      <protection locked="0"/>
    </xf>
    <xf numFmtId="0" fontId="19" fillId="0" borderId="66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67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68" xfId="97" applyFont="1" applyFill="1" applyBorder="1" applyAlignment="1" applyProtection="1">
      <alignment horizontal="center" vertical="center" wrapText="1"/>
      <protection locked="0"/>
    </xf>
    <xf numFmtId="1" fontId="20" fillId="0" borderId="69" xfId="0" applyNumberFormat="1" applyFont="1" applyFill="1" applyBorder="1" applyAlignment="1">
      <alignment horizontal="center" vertical="center" wrapText="1"/>
    </xf>
    <xf numFmtId="0" fontId="20" fillId="0" borderId="70" xfId="97" applyFont="1" applyFill="1" applyBorder="1" applyAlignment="1" applyProtection="1">
      <alignment horizontal="center" vertical="center" wrapText="1"/>
      <protection locked="0"/>
    </xf>
    <xf numFmtId="1" fontId="31" fillId="0" borderId="38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71" xfId="0" applyFont="1" applyFill="1" applyBorder="1" applyAlignment="1" applyProtection="1">
      <alignment horizontal="center" vertical="center" textRotation="90" wrapText="1"/>
      <protection hidden="1"/>
    </xf>
    <xf numFmtId="0" fontId="20" fillId="0" borderId="72" xfId="0" applyFont="1" applyFill="1" applyBorder="1" applyAlignment="1" applyProtection="1">
      <alignment horizontal="center" vertical="center" textRotation="90" wrapText="1"/>
      <protection hidden="1"/>
    </xf>
    <xf numFmtId="0" fontId="20" fillId="0" borderId="73" xfId="0" applyFont="1" applyFill="1" applyBorder="1" applyAlignment="1" applyProtection="1">
      <alignment horizontal="center" vertical="center" textRotation="90" wrapText="1"/>
      <protection hidden="1"/>
    </xf>
    <xf numFmtId="0" fontId="20" fillId="0" borderId="74" xfId="0" applyFont="1" applyFill="1" applyBorder="1" applyAlignment="1" applyProtection="1">
      <alignment horizontal="center" vertical="center" textRotation="90" wrapText="1"/>
      <protection hidden="1"/>
    </xf>
    <xf numFmtId="0" fontId="20" fillId="0" borderId="75" xfId="0" applyFont="1" applyFill="1" applyBorder="1" applyAlignment="1" applyProtection="1">
      <alignment horizontal="center" vertical="center" textRotation="90" wrapText="1"/>
      <protection hidden="1"/>
    </xf>
    <xf numFmtId="0" fontId="31" fillId="0" borderId="76" xfId="98" applyFont="1" applyFill="1" applyBorder="1" applyAlignment="1" applyProtection="1">
      <alignment vertical="top" wrapText="1"/>
      <protection hidden="1"/>
    </xf>
    <xf numFmtId="3" fontId="31" fillId="0" borderId="77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30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78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77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30" xfId="98" applyNumberFormat="1" applyFont="1" applyFill="1" applyBorder="1" applyAlignment="1" applyProtection="1">
      <alignment horizontal="center"/>
      <protection hidden="1"/>
    </xf>
    <xf numFmtId="165" fontId="20" fillId="0" borderId="78" xfId="98" applyNumberFormat="1" applyFont="1" applyFill="1" applyBorder="1" applyAlignment="1" applyProtection="1">
      <alignment horizontal="center"/>
      <protection hidden="1"/>
    </xf>
    <xf numFmtId="3" fontId="20" fillId="0" borderId="77" xfId="0" applyNumberFormat="1" applyFont="1" applyFill="1" applyBorder="1" applyAlignment="1">
      <alignment horizontal="center" vertical="center" wrapText="1"/>
    </xf>
    <xf numFmtId="1" fontId="20" fillId="0" borderId="3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78" xfId="0" applyNumberFormat="1" applyFont="1" applyFill="1" applyBorder="1" applyAlignment="1" applyProtection="1">
      <alignment horizontal="center"/>
      <protection hidden="1"/>
    </xf>
    <xf numFmtId="3" fontId="20" fillId="0" borderId="79" xfId="0" applyNumberFormat="1" applyFont="1" applyFill="1" applyBorder="1" applyAlignment="1">
      <alignment horizontal="center" vertical="center" wrapText="1"/>
    </xf>
    <xf numFmtId="164" fontId="20" fillId="0" borderId="80" xfId="0" applyNumberFormat="1" applyFont="1" applyFill="1" applyBorder="1" applyAlignment="1" applyProtection="1">
      <alignment horizontal="center"/>
      <protection hidden="1"/>
    </xf>
    <xf numFmtId="0" fontId="0" fillId="0" borderId="7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78" xfId="0" applyFill="1" applyBorder="1" applyAlignment="1">
      <alignment/>
    </xf>
    <xf numFmtId="3" fontId="31" fillId="0" borderId="69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40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81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69" xfId="0" applyNumberFormat="1" applyFont="1" applyFill="1" applyBorder="1" applyAlignment="1">
      <alignment horizontal="center" vertical="center" wrapText="1"/>
    </xf>
    <xf numFmtId="3" fontId="20" fillId="0" borderId="40" xfId="98" applyNumberFormat="1" applyFont="1" applyFill="1" applyBorder="1" applyAlignment="1" applyProtection="1">
      <alignment horizontal="center" vertical="center"/>
      <protection hidden="1"/>
    </xf>
    <xf numFmtId="165" fontId="20" fillId="0" borderId="81" xfId="98" applyNumberFormat="1" applyFont="1" applyFill="1" applyBorder="1" applyAlignment="1" applyProtection="1">
      <alignment horizontal="center" vertical="center"/>
      <protection hidden="1"/>
    </xf>
    <xf numFmtId="1" fontId="20" fillId="0" borderId="40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81" xfId="0" applyNumberFormat="1" applyFont="1" applyFill="1" applyBorder="1" applyAlignment="1" applyProtection="1">
      <alignment horizontal="center" vertical="center"/>
      <protection hidden="1"/>
    </xf>
    <xf numFmtId="3" fontId="20" fillId="0" borderId="82" xfId="0" applyNumberFormat="1" applyFont="1" applyFill="1" applyBorder="1" applyAlignment="1">
      <alignment horizontal="center" vertical="center" wrapText="1"/>
    </xf>
    <xf numFmtId="165" fontId="20" fillId="0" borderId="83" xfId="98" applyNumberFormat="1" applyFont="1" applyFill="1" applyBorder="1" applyAlignment="1" applyProtection="1">
      <alignment horizontal="center" vertical="center"/>
      <protection hidden="1"/>
    </xf>
    <xf numFmtId="49" fontId="20" fillId="0" borderId="69" xfId="0" applyNumberFormat="1" applyFont="1" applyFill="1" applyBorder="1" applyAlignment="1">
      <alignment horizontal="center" vertical="center" wrapText="1"/>
    </xf>
    <xf numFmtId="0" fontId="20" fillId="0" borderId="81" xfId="0" applyNumberFormat="1" applyFont="1" applyFill="1" applyBorder="1" applyAlignment="1" applyProtection="1">
      <alignment horizontal="center" vertical="center"/>
      <protection hidden="1"/>
    </xf>
    <xf numFmtId="0" fontId="0" fillId="0" borderId="82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81" xfId="0" applyFill="1" applyBorder="1" applyAlignment="1">
      <alignment/>
    </xf>
    <xf numFmtId="164" fontId="20" fillId="0" borderId="83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NumberFormat="1" applyFont="1" applyFill="1" applyBorder="1" applyAlignment="1">
      <alignment horizontal="center" vertical="center" wrapText="1"/>
    </xf>
    <xf numFmtId="0" fontId="20" fillId="0" borderId="40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82" xfId="0" applyNumberFormat="1" applyFont="1" applyFill="1" applyBorder="1" applyAlignment="1">
      <alignment horizontal="center" vertical="center"/>
    </xf>
    <xf numFmtId="3" fontId="35" fillId="0" borderId="82" xfId="0" applyNumberFormat="1" applyFont="1" applyFill="1" applyBorder="1" applyAlignment="1">
      <alignment horizontal="center" vertical="center"/>
    </xf>
    <xf numFmtId="0" fontId="19" fillId="0" borderId="84" xfId="0" applyFont="1" applyFill="1" applyBorder="1" applyAlignment="1" applyProtection="1">
      <alignment vertical="center"/>
      <protection hidden="1"/>
    </xf>
    <xf numFmtId="3" fontId="23" fillId="0" borderId="69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40" xfId="98" applyNumberFormat="1" applyFont="1" applyFill="1" applyBorder="1" applyAlignment="1" applyProtection="1">
      <alignment horizontal="center" vertical="center" wrapText="1"/>
      <protection hidden="1"/>
    </xf>
    <xf numFmtId="2" fontId="23" fillId="0" borderId="81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69" xfId="0" applyNumberFormat="1" applyFont="1" applyFill="1" applyBorder="1" applyAlignment="1" applyProtection="1">
      <alignment horizontal="center" vertical="center"/>
      <protection hidden="1"/>
    </xf>
    <xf numFmtId="3" fontId="19" fillId="0" borderId="40" xfId="0" applyNumberFormat="1" applyFont="1" applyFill="1" applyBorder="1" applyAlignment="1" applyProtection="1">
      <alignment horizontal="center" vertical="center"/>
      <protection hidden="1"/>
    </xf>
    <xf numFmtId="4" fontId="19" fillId="0" borderId="81" xfId="98" applyNumberFormat="1" applyFont="1" applyFill="1" applyBorder="1" applyAlignment="1" applyProtection="1">
      <alignment horizontal="center" vertical="center"/>
      <protection hidden="1"/>
    </xf>
    <xf numFmtId="3" fontId="19" fillId="0" borderId="82" xfId="0" applyNumberFormat="1" applyFont="1" applyFill="1" applyBorder="1" applyAlignment="1" applyProtection="1">
      <alignment horizontal="center" vertical="center"/>
      <protection hidden="1"/>
    </xf>
    <xf numFmtId="165" fontId="19" fillId="0" borderId="83" xfId="98" applyNumberFormat="1" applyFont="1" applyFill="1" applyBorder="1" applyAlignment="1" applyProtection="1">
      <alignment horizontal="center" vertical="center"/>
      <protection hidden="1"/>
    </xf>
    <xf numFmtId="1" fontId="19" fillId="0" borderId="69" xfId="0" applyNumberFormat="1" applyFont="1" applyFill="1" applyBorder="1" applyAlignment="1" applyProtection="1">
      <alignment horizontal="center" vertical="center"/>
      <protection hidden="1"/>
    </xf>
    <xf numFmtId="164" fontId="19" fillId="0" borderId="81" xfId="0" applyNumberFormat="1" applyFont="1" applyFill="1" applyBorder="1" applyAlignment="1" applyProtection="1">
      <alignment horizontal="center" vertical="center"/>
      <protection hidden="1"/>
    </xf>
    <xf numFmtId="3" fontId="19" fillId="0" borderId="40" xfId="98" applyNumberFormat="1" applyFont="1" applyFill="1" applyBorder="1" applyAlignment="1" applyProtection="1">
      <alignment horizontal="center" vertical="center"/>
      <protection hidden="1"/>
    </xf>
    <xf numFmtId="0" fontId="20" fillId="0" borderId="85" xfId="91" applyFont="1" applyFill="1" applyBorder="1" applyProtection="1">
      <alignment/>
      <protection locked="0"/>
    </xf>
    <xf numFmtId="3" fontId="22" fillId="0" borderId="86" xfId="91" applyNumberFormat="1" applyFont="1" applyFill="1" applyBorder="1" applyAlignment="1" applyProtection="1">
      <alignment horizontal="center" vertical="center"/>
      <protection/>
    </xf>
    <xf numFmtId="3" fontId="22" fillId="0" borderId="87" xfId="91" applyNumberFormat="1" applyFont="1" applyFill="1" applyBorder="1" applyAlignment="1" applyProtection="1">
      <alignment horizontal="center" vertical="center"/>
      <protection/>
    </xf>
    <xf numFmtId="2" fontId="36" fillId="0" borderId="88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86" xfId="0" applyFont="1" applyFill="1" applyBorder="1" applyAlignment="1" applyProtection="1">
      <alignment horizontal="center" vertical="center"/>
      <protection hidden="1"/>
    </xf>
    <xf numFmtId="0" fontId="22" fillId="0" borderId="87" xfId="0" applyFont="1" applyFill="1" applyBorder="1" applyAlignment="1" applyProtection="1">
      <alignment horizontal="center" vertical="center"/>
      <protection hidden="1"/>
    </xf>
    <xf numFmtId="4" fontId="22" fillId="0" borderId="88" xfId="98" applyNumberFormat="1" applyFont="1" applyFill="1" applyBorder="1" applyAlignment="1" applyProtection="1">
      <alignment horizontal="center" vertical="center"/>
      <protection hidden="1"/>
    </xf>
    <xf numFmtId="164" fontId="22" fillId="0" borderId="88" xfId="0" applyNumberFormat="1" applyFont="1" applyFill="1" applyBorder="1" applyAlignment="1" applyProtection="1">
      <alignment horizontal="center" vertical="center"/>
      <protection hidden="1"/>
    </xf>
    <xf numFmtId="164" fontId="22" fillId="0" borderId="89" xfId="0" applyNumberFormat="1" applyFont="1" applyFill="1" applyBorder="1" applyAlignment="1" applyProtection="1">
      <alignment horizontal="center" vertical="center"/>
      <protection hidden="1"/>
    </xf>
    <xf numFmtId="164" fontId="22" fillId="0" borderId="87" xfId="0" applyNumberFormat="1" applyFont="1" applyFill="1" applyBorder="1" applyAlignment="1" applyProtection="1">
      <alignment horizontal="center" vertical="center"/>
      <protection hidden="1"/>
    </xf>
    <xf numFmtId="164" fontId="22" fillId="0" borderId="90" xfId="0" applyNumberFormat="1" applyFont="1" applyFill="1" applyBorder="1" applyAlignment="1" applyProtection="1">
      <alignment horizontal="center" vertical="center"/>
      <protection hidden="1"/>
    </xf>
    <xf numFmtId="164" fontId="22" fillId="0" borderId="86" xfId="0" applyNumberFormat="1" applyFont="1" applyFill="1" applyBorder="1" applyAlignment="1" applyProtection="1">
      <alignment horizontal="center" vertical="center"/>
      <protection hidden="1"/>
    </xf>
    <xf numFmtId="3" fontId="0" fillId="0" borderId="81" xfId="0" applyNumberFormat="1" applyFill="1" applyBorder="1" applyAlignment="1">
      <alignment/>
    </xf>
    <xf numFmtId="0" fontId="19" fillId="0" borderId="91" xfId="0" applyFont="1" applyFill="1" applyBorder="1" applyAlignment="1" applyProtection="1">
      <alignment horizontal="center" vertical="center" wrapText="1"/>
      <protection hidden="1"/>
    </xf>
    <xf numFmtId="3" fontId="31" fillId="0" borderId="84" xfId="98" applyNumberFormat="1" applyFont="1" applyFill="1" applyBorder="1" applyAlignment="1" applyProtection="1">
      <alignment horizontal="center" vertical="top" wrapText="1"/>
      <protection hidden="1"/>
    </xf>
    <xf numFmtId="3" fontId="19" fillId="0" borderId="84" xfId="0" applyNumberFormat="1" applyFont="1" applyFill="1" applyBorder="1" applyAlignment="1" applyProtection="1">
      <alignment horizontal="center" vertical="center"/>
      <protection hidden="1"/>
    </xf>
    <xf numFmtId="0" fontId="20" fillId="0" borderId="92" xfId="0" applyFont="1" applyFill="1" applyBorder="1" applyAlignment="1" applyProtection="1">
      <alignment horizontal="center" vertical="center" textRotation="90" wrapText="1"/>
      <protection hidden="1"/>
    </xf>
    <xf numFmtId="3" fontId="22" fillId="0" borderId="85" xfId="91" applyNumberFormat="1" applyFont="1" applyFill="1" applyBorder="1" applyAlignment="1" applyProtection="1">
      <alignment horizontal="center"/>
      <protection locked="0"/>
    </xf>
    <xf numFmtId="1" fontId="20" fillId="0" borderId="30" xfId="0" applyNumberFormat="1" applyFont="1" applyFill="1" applyBorder="1" applyAlignment="1" applyProtection="1">
      <alignment horizontal="center"/>
      <protection hidden="1"/>
    </xf>
    <xf numFmtId="1" fontId="20" fillId="0" borderId="40" xfId="0" applyNumberFormat="1" applyFont="1" applyFill="1" applyBorder="1" applyAlignment="1" applyProtection="1">
      <alignment horizontal="center" vertical="center"/>
      <protection hidden="1"/>
    </xf>
    <xf numFmtId="165" fontId="31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65" xfId="95" applyNumberFormat="1" applyFont="1" applyFill="1" applyBorder="1" applyAlignment="1" applyProtection="1">
      <alignment horizontal="center" vertical="center" wrapText="1"/>
      <protection/>
    </xf>
    <xf numFmtId="165" fontId="31" fillId="0" borderId="47" xfId="0" applyNumberFormat="1" applyFont="1" applyFill="1" applyBorder="1" applyAlignment="1" applyProtection="1">
      <alignment horizontal="center" vertical="center" wrapText="1"/>
      <protection hidden="1" locked="0"/>
    </xf>
    <xf numFmtId="165" fontId="23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164" fontId="3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38" borderId="36" xfId="95" applyFont="1" applyFill="1" applyBorder="1" applyAlignment="1" applyProtection="1">
      <alignment horizontal="left" vertical="center" wrapText="1"/>
      <protection locked="0"/>
    </xf>
    <xf numFmtId="0" fontId="31" fillId="38" borderId="84" xfId="98" applyFont="1" applyFill="1" applyBorder="1" applyAlignment="1" applyProtection="1">
      <alignment vertical="top" wrapText="1"/>
      <protection hidden="1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93" xfId="0" applyFont="1" applyBorder="1" applyAlignment="1">
      <alignment horizontal="center" vertical="center"/>
    </xf>
    <xf numFmtId="0" fontId="38" fillId="0" borderId="76" xfId="101" applyFont="1" applyFill="1" applyBorder="1" applyAlignment="1" applyProtection="1">
      <alignment vertical="center"/>
      <protection locked="0"/>
    </xf>
    <xf numFmtId="3" fontId="20" fillId="0" borderId="79" xfId="0" applyNumberFormat="1" applyFont="1" applyFill="1" applyBorder="1" applyAlignment="1">
      <alignment horizontal="center"/>
    </xf>
    <xf numFmtId="1" fontId="38" fillId="0" borderId="30" xfId="101" applyNumberFormat="1" applyFont="1" applyFill="1" applyBorder="1" applyAlignment="1" applyProtection="1">
      <alignment horizontal="center" vertical="center"/>
      <protection locked="0"/>
    </xf>
    <xf numFmtId="1" fontId="38" fillId="0" borderId="80" xfId="101" applyNumberFormat="1" applyFont="1" applyFill="1" applyBorder="1" applyAlignment="1" applyProtection="1">
      <alignment horizontal="center" vertical="center"/>
      <protection locked="0"/>
    </xf>
    <xf numFmtId="1" fontId="38" fillId="0" borderId="69" xfId="101" applyNumberFormat="1" applyFont="1" applyFill="1" applyBorder="1" applyAlignment="1" applyProtection="1">
      <alignment horizontal="center" vertical="center"/>
      <protection locked="0"/>
    </xf>
    <xf numFmtId="1" fontId="38" fillId="0" borderId="40" xfId="101" applyNumberFormat="1" applyFont="1" applyFill="1" applyBorder="1" applyAlignment="1" applyProtection="1">
      <alignment horizontal="center" vertical="center"/>
      <protection locked="0"/>
    </xf>
    <xf numFmtId="164" fontId="38" fillId="0" borderId="81" xfId="101" applyNumberFormat="1" applyFont="1" applyFill="1" applyBorder="1" applyAlignment="1" applyProtection="1">
      <alignment horizontal="center" vertical="center"/>
      <protection locked="0"/>
    </xf>
    <xf numFmtId="0" fontId="38" fillId="0" borderId="84" xfId="101" applyFont="1" applyFill="1" applyBorder="1" applyAlignment="1" applyProtection="1">
      <alignment vertical="center"/>
      <protection locked="0"/>
    </xf>
    <xf numFmtId="0" fontId="38" fillId="0" borderId="40" xfId="101" applyNumberFormat="1" applyFont="1" applyFill="1" applyBorder="1" applyAlignment="1" applyProtection="1">
      <alignment horizontal="center" vertical="center"/>
      <protection locked="0"/>
    </xf>
    <xf numFmtId="1" fontId="38" fillId="0" borderId="82" xfId="101" applyNumberFormat="1" applyFont="1" applyFill="1" applyBorder="1" applyAlignment="1" applyProtection="1">
      <alignment horizontal="center" vertical="center"/>
      <protection locked="0"/>
    </xf>
    <xf numFmtId="164" fontId="38" fillId="0" borderId="83" xfId="101" applyNumberFormat="1" applyFont="1" applyFill="1" applyBorder="1" applyAlignment="1" applyProtection="1">
      <alignment horizontal="center" vertical="center"/>
      <protection locked="0"/>
    </xf>
    <xf numFmtId="0" fontId="38" fillId="0" borderId="94" xfId="101" applyFont="1" applyFill="1" applyBorder="1" applyAlignment="1" applyProtection="1">
      <alignment vertical="center"/>
      <protection locked="0"/>
    </xf>
    <xf numFmtId="1" fontId="38" fillId="0" borderId="95" xfId="101" applyNumberFormat="1" applyFont="1" applyFill="1" applyBorder="1" applyAlignment="1" applyProtection="1">
      <alignment horizontal="center" vertical="center"/>
      <protection locked="0"/>
    </xf>
    <xf numFmtId="0" fontId="38" fillId="0" borderId="96" xfId="101" applyNumberFormat="1" applyFont="1" applyFill="1" applyBorder="1" applyAlignment="1" applyProtection="1">
      <alignment horizontal="center" vertical="center"/>
      <protection locked="0"/>
    </xf>
    <xf numFmtId="164" fontId="38" fillId="0" borderId="97" xfId="101" applyNumberFormat="1" applyFont="1" applyFill="1" applyBorder="1" applyAlignment="1" applyProtection="1">
      <alignment horizontal="center" vertical="center"/>
      <protection locked="0"/>
    </xf>
    <xf numFmtId="1" fontId="38" fillId="0" borderId="98" xfId="101" applyNumberFormat="1" applyFont="1" applyFill="1" applyBorder="1" applyAlignment="1" applyProtection="1">
      <alignment horizontal="center" vertical="center"/>
      <protection locked="0"/>
    </xf>
    <xf numFmtId="1" fontId="38" fillId="0" borderId="96" xfId="101" applyNumberFormat="1" applyFont="1" applyFill="1" applyBorder="1" applyAlignment="1" applyProtection="1">
      <alignment horizontal="center" vertical="center"/>
      <protection locked="0"/>
    </xf>
    <xf numFmtId="164" fontId="38" fillId="0" borderId="99" xfId="101" applyNumberFormat="1" applyFont="1" applyFill="1" applyBorder="1" applyAlignment="1" applyProtection="1">
      <alignment horizontal="center" vertical="center"/>
      <protection locked="0"/>
    </xf>
    <xf numFmtId="0" fontId="33" fillId="0" borderId="92" xfId="0" applyFont="1" applyFill="1" applyBorder="1" applyAlignment="1" applyProtection="1">
      <alignment horizontal="center" vertical="center"/>
      <protection locked="0"/>
    </xf>
    <xf numFmtId="164" fontId="33" fillId="0" borderId="92" xfId="0" applyNumberFormat="1" applyFont="1" applyFill="1" applyBorder="1" applyAlignment="1" applyProtection="1">
      <alignment horizontal="center" vertical="center"/>
      <protection locked="0"/>
    </xf>
    <xf numFmtId="1" fontId="33" fillId="0" borderId="92" xfId="0" applyNumberFormat="1" applyFont="1" applyFill="1" applyBorder="1" applyAlignment="1" applyProtection="1">
      <alignment horizontal="center" vertical="center"/>
      <protection locked="0"/>
    </xf>
    <xf numFmtId="164" fontId="33" fillId="0" borderId="91" xfId="0" applyNumberFormat="1" applyFont="1" applyFill="1" applyBorder="1" applyAlignment="1" applyProtection="1">
      <alignment horizontal="center" vertical="center"/>
      <protection locked="0"/>
    </xf>
    <xf numFmtId="0" fontId="40" fillId="0" borderId="100" xfId="0" applyFont="1" applyFill="1" applyBorder="1" applyAlignment="1">
      <alignment/>
    </xf>
    <xf numFmtId="0" fontId="40" fillId="0" borderId="101" xfId="0" applyFont="1" applyFill="1" applyBorder="1" applyAlignment="1">
      <alignment horizontal="center"/>
    </xf>
    <xf numFmtId="0" fontId="40" fillId="0" borderId="102" xfId="0" applyFont="1" applyFill="1" applyBorder="1" applyAlignment="1">
      <alignment horizontal="center"/>
    </xf>
    <xf numFmtId="164" fontId="40" fillId="0" borderId="93" xfId="0" applyNumberFormat="1" applyFont="1" applyFill="1" applyBorder="1" applyAlignment="1">
      <alignment horizontal="center"/>
    </xf>
    <xf numFmtId="0" fontId="40" fillId="0" borderId="103" xfId="0" applyFont="1" applyFill="1" applyBorder="1" applyAlignment="1">
      <alignment horizontal="center"/>
    </xf>
    <xf numFmtId="164" fontId="40" fillId="0" borderId="104" xfId="0" applyNumberFormat="1" applyFont="1" applyFill="1" applyBorder="1" applyAlignment="1">
      <alignment horizontal="center"/>
    </xf>
    <xf numFmtId="0" fontId="40" fillId="0" borderId="77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164" fontId="40" fillId="0" borderId="78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8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05" xfId="96" applyNumberFormat="1" applyFont="1" applyFill="1" applyBorder="1" applyAlignment="1">
      <alignment horizontal="left"/>
      <protection/>
    </xf>
    <xf numFmtId="0" fontId="41" fillId="0" borderId="105" xfId="0" applyFont="1" applyFill="1" applyBorder="1" applyAlignment="1">
      <alignment horizontal="left"/>
    </xf>
    <xf numFmtId="0" fontId="0" fillId="0" borderId="105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6" xfId="0" applyFont="1" applyFill="1" applyBorder="1" applyAlignment="1">
      <alignment horizontal="center" vertical="center"/>
    </xf>
    <xf numFmtId="0" fontId="20" fillId="0" borderId="106" xfId="96" applyFont="1" applyFill="1" applyBorder="1">
      <alignment/>
      <protection/>
    </xf>
    <xf numFmtId="0" fontId="20" fillId="0" borderId="40" xfId="0" applyFont="1" applyFill="1" applyBorder="1" applyAlignment="1">
      <alignment horizontal="center" vertical="center" wrapText="1"/>
    </xf>
    <xf numFmtId="1" fontId="20" fillId="0" borderId="29" xfId="96" applyNumberFormat="1" applyFont="1" applyFill="1" applyBorder="1" applyAlignment="1">
      <alignment horizontal="center" vertical="center"/>
      <protection/>
    </xf>
    <xf numFmtId="164" fontId="20" fillId="0" borderId="67" xfId="96" applyNumberFormat="1" applyFont="1" applyFill="1" applyBorder="1" applyAlignment="1">
      <alignment horizontal="center" vertical="center"/>
      <protection/>
    </xf>
    <xf numFmtId="0" fontId="20" fillId="0" borderId="29" xfId="96" applyFont="1" applyFill="1" applyBorder="1" applyAlignment="1">
      <alignment horizontal="center" vertical="center"/>
      <protection/>
    </xf>
    <xf numFmtId="164" fontId="20" fillId="0" borderId="107" xfId="96" applyNumberFormat="1" applyFont="1" applyFill="1" applyBorder="1" applyAlignment="1">
      <alignment horizontal="center" vertical="center"/>
      <protection/>
    </xf>
    <xf numFmtId="0" fontId="20" fillId="0" borderId="39" xfId="96" applyFont="1" applyFill="1" applyBorder="1" applyAlignment="1">
      <alignment horizontal="center" vertical="center"/>
      <protection/>
    </xf>
    <xf numFmtId="1" fontId="20" fillId="0" borderId="39" xfId="96" applyNumberFormat="1" applyFont="1" applyFill="1" applyBorder="1" applyAlignment="1">
      <alignment horizontal="center" vertical="center"/>
      <protection/>
    </xf>
    <xf numFmtId="1" fontId="20" fillId="0" borderId="107" xfId="96" applyNumberFormat="1" applyFont="1" applyFill="1" applyBorder="1" applyAlignment="1">
      <alignment horizontal="center" vertical="center"/>
      <protection/>
    </xf>
    <xf numFmtId="0" fontId="20" fillId="0" borderId="108" xfId="96" applyFont="1" applyFill="1" applyBorder="1">
      <alignment/>
      <protection/>
    </xf>
    <xf numFmtId="0" fontId="20" fillId="0" borderId="109" xfId="96" applyFont="1" applyFill="1" applyBorder="1">
      <alignment/>
      <protection/>
    </xf>
    <xf numFmtId="0" fontId="20" fillId="0" borderId="47" xfId="96" applyFont="1" applyFill="1" applyBorder="1" applyAlignment="1">
      <alignment horizontal="center" vertical="center"/>
      <protection/>
    </xf>
    <xf numFmtId="1" fontId="20" fillId="0" borderId="47" xfId="96" applyNumberFormat="1" applyFont="1" applyFill="1" applyBorder="1" applyAlignment="1">
      <alignment horizontal="center" vertical="center"/>
      <protection/>
    </xf>
    <xf numFmtId="164" fontId="20" fillId="0" borderId="110" xfId="96" applyNumberFormat="1" applyFont="1" applyFill="1" applyBorder="1" applyAlignment="1">
      <alignment horizontal="center" vertical="center"/>
      <protection/>
    </xf>
    <xf numFmtId="0" fontId="19" fillId="0" borderId="92" xfId="96" applyFont="1" applyFill="1" applyBorder="1">
      <alignment/>
      <protection/>
    </xf>
    <xf numFmtId="1" fontId="19" fillId="0" borderId="111" xfId="96" applyNumberFormat="1" applyFont="1" applyFill="1" applyBorder="1" applyAlignment="1">
      <alignment horizontal="center" vertical="center"/>
      <protection/>
    </xf>
    <xf numFmtId="1" fontId="19" fillId="0" borderId="112" xfId="96" applyNumberFormat="1" applyFont="1" applyFill="1" applyBorder="1" applyAlignment="1">
      <alignment horizontal="center" vertical="center"/>
      <protection/>
    </xf>
    <xf numFmtId="164" fontId="19" fillId="0" borderId="113" xfId="96" applyNumberFormat="1" applyFont="1" applyFill="1" applyBorder="1" applyAlignment="1">
      <alignment horizontal="center" vertical="center"/>
      <protection/>
    </xf>
    <xf numFmtId="1" fontId="19" fillId="0" borderId="113" xfId="96" applyNumberFormat="1" applyFont="1" applyFill="1" applyBorder="1" applyAlignment="1">
      <alignment horizontal="center" vertical="center"/>
      <protection/>
    </xf>
    <xf numFmtId="0" fontId="22" fillId="0" borderId="114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6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6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113" xfId="93" applyNumberFormat="1" applyFont="1" applyFill="1" applyBorder="1" applyAlignment="1">
      <alignment horizontal="center" vertical="center"/>
      <protection/>
    </xf>
    <xf numFmtId="0" fontId="35" fillId="0" borderId="111" xfId="99" applyFont="1" applyFill="1" applyBorder="1" applyAlignment="1" applyProtection="1">
      <alignment horizontal="center" vertical="center"/>
      <protection locked="0"/>
    </xf>
    <xf numFmtId="0" fontId="35" fillId="0" borderId="113" xfId="99" applyFont="1" applyFill="1" applyBorder="1" applyAlignment="1" applyProtection="1">
      <alignment horizontal="center" vertical="center"/>
      <protection locked="0"/>
    </xf>
    <xf numFmtId="0" fontId="35" fillId="0" borderId="115" xfId="93" applyFont="1" applyFill="1" applyBorder="1" applyAlignment="1">
      <alignment vertical="top" wrapText="1"/>
      <protection/>
    </xf>
    <xf numFmtId="1" fontId="35" fillId="0" borderId="116" xfId="93" applyNumberFormat="1" applyFont="1" applyFill="1" applyBorder="1" applyAlignment="1">
      <alignment horizontal="center"/>
      <protection/>
    </xf>
    <xf numFmtId="1" fontId="35" fillId="0" borderId="67" xfId="93" applyNumberFormat="1" applyFont="1" applyFill="1" applyBorder="1" applyAlignment="1">
      <alignment horizontal="center"/>
      <protection/>
    </xf>
    <xf numFmtId="164" fontId="35" fillId="0" borderId="117" xfId="93" applyNumberFormat="1" applyFont="1" applyFill="1" applyBorder="1" applyAlignment="1">
      <alignment horizontal="center"/>
      <protection/>
    </xf>
    <xf numFmtId="164" fontId="35" fillId="0" borderId="41" xfId="93" applyNumberFormat="1" applyFont="1" applyFill="1" applyBorder="1" applyAlignment="1">
      <alignment horizontal="center"/>
      <protection/>
    </xf>
    <xf numFmtId="164" fontId="35" fillId="0" borderId="55" xfId="93" applyNumberFormat="1" applyFont="1" applyFill="1" applyBorder="1" applyAlignment="1">
      <alignment horizontal="center"/>
      <protection/>
    </xf>
    <xf numFmtId="164" fontId="35" fillId="0" borderId="31" xfId="93" applyNumberFormat="1" applyFont="1" applyFill="1" applyBorder="1" applyAlignment="1">
      <alignment horizontal="center"/>
      <protection/>
    </xf>
    <xf numFmtId="164" fontId="35" fillId="0" borderId="55" xfId="99" applyNumberFormat="1" applyFont="1" applyFill="1" applyBorder="1" applyAlignment="1" applyProtection="1">
      <alignment horizontal="center" vertical="center"/>
      <protection locked="0"/>
    </xf>
    <xf numFmtId="164" fontId="35" fillId="0" borderId="67" xfId="99" applyNumberFormat="1" applyFont="1" applyFill="1" applyBorder="1" applyAlignment="1" applyProtection="1">
      <alignment horizontal="center" vertical="center"/>
      <protection locked="0"/>
    </xf>
    <xf numFmtId="164" fontId="35" fillId="0" borderId="107" xfId="99" applyNumberFormat="1" applyFont="1" applyFill="1" applyBorder="1" applyAlignment="1" applyProtection="1">
      <alignment horizontal="center"/>
      <protection locked="0"/>
    </xf>
    <xf numFmtId="164" fontId="35" fillId="0" borderId="67" xfId="99" applyNumberFormat="1" applyFont="1" applyFill="1" applyBorder="1" applyAlignment="1" applyProtection="1">
      <alignment horizontal="center"/>
      <protection locked="0"/>
    </xf>
    <xf numFmtId="164" fontId="35" fillId="0" borderId="54" xfId="99" applyNumberFormat="1" applyFont="1" applyFill="1" applyBorder="1" applyAlignment="1" applyProtection="1">
      <alignment horizontal="center"/>
      <protection locked="0"/>
    </xf>
    <xf numFmtId="0" fontId="35" fillId="0" borderId="36" xfId="93" applyFont="1" applyFill="1" applyBorder="1" applyAlignment="1">
      <alignment vertical="top" wrapText="1"/>
      <protection/>
    </xf>
    <xf numFmtId="1" fontId="35" fillId="0" borderId="118" xfId="93" applyNumberFormat="1" applyFont="1" applyFill="1" applyBorder="1" applyAlignment="1">
      <alignment horizontal="center"/>
      <protection/>
    </xf>
    <xf numFmtId="1" fontId="35" fillId="0" borderId="107" xfId="93" applyNumberFormat="1" applyFont="1" applyFill="1" applyBorder="1" applyAlignment="1">
      <alignment horizontal="center"/>
      <protection/>
    </xf>
    <xf numFmtId="164" fontId="35" fillId="0" borderId="107" xfId="99" applyNumberFormat="1" applyFont="1" applyFill="1" applyBorder="1" applyAlignment="1" applyProtection="1">
      <alignment horizontal="center" vertical="center"/>
      <protection locked="0"/>
    </xf>
    <xf numFmtId="164" fontId="35" fillId="0" borderId="62" xfId="99" applyNumberFormat="1" applyFont="1" applyFill="1" applyBorder="1" applyAlignment="1" applyProtection="1">
      <alignment horizontal="center"/>
      <protection locked="0"/>
    </xf>
    <xf numFmtId="164" fontId="35" fillId="0" borderId="119" xfId="99" applyNumberFormat="1" applyFont="1" applyFill="1" applyBorder="1" applyAlignment="1" applyProtection="1">
      <alignment horizontal="center"/>
      <protection locked="0"/>
    </xf>
    <xf numFmtId="164" fontId="35" fillId="0" borderId="120" xfId="99" applyNumberFormat="1" applyFont="1" applyFill="1" applyBorder="1" applyAlignment="1" applyProtection="1">
      <alignment horizontal="center"/>
      <protection locked="0"/>
    </xf>
    <xf numFmtId="164" fontId="35" fillId="0" borderId="69" xfId="99" applyNumberFormat="1" applyFont="1" applyFill="1" applyBorder="1" applyAlignment="1" applyProtection="1">
      <alignment horizontal="center"/>
      <protection locked="0"/>
    </xf>
    <xf numFmtId="164" fontId="35" fillId="0" borderId="81" xfId="99" applyNumberFormat="1" applyFont="1" applyFill="1" applyBorder="1" applyAlignment="1" applyProtection="1">
      <alignment horizontal="center"/>
      <protection locked="0"/>
    </xf>
    <xf numFmtId="164" fontId="35" fillId="0" borderId="121" xfId="99" applyNumberFormat="1" applyFont="1" applyFill="1" applyBorder="1" applyAlignment="1" applyProtection="1">
      <alignment horizontal="center"/>
      <protection locked="0"/>
    </xf>
    <xf numFmtId="164" fontId="35" fillId="0" borderId="122" xfId="99" applyNumberFormat="1" applyFont="1" applyFill="1" applyBorder="1" applyAlignment="1" applyProtection="1">
      <alignment horizontal="center"/>
      <protection locked="0"/>
    </xf>
    <xf numFmtId="0" fontId="35" fillId="0" borderId="48" xfId="93" applyFont="1" applyFill="1" applyBorder="1" applyAlignment="1">
      <alignment vertical="top" wrapText="1"/>
      <protection/>
    </xf>
    <xf numFmtId="0" fontId="35" fillId="0" borderId="123" xfId="93" applyFont="1" applyFill="1" applyBorder="1" applyAlignment="1">
      <alignment horizontal="center"/>
      <protection/>
    </xf>
    <xf numFmtId="0" fontId="35" fillId="0" borderId="110" xfId="93" applyFont="1" applyFill="1" applyBorder="1" applyAlignment="1">
      <alignment horizontal="center"/>
      <protection/>
    </xf>
    <xf numFmtId="164" fontId="35" fillId="0" borderId="123" xfId="93" applyNumberFormat="1" applyFont="1" applyFill="1" applyBorder="1" applyAlignment="1">
      <alignment horizontal="center"/>
      <protection/>
    </xf>
    <xf numFmtId="164" fontId="35" fillId="0" borderId="110" xfId="93" applyNumberFormat="1" applyFont="1" applyFill="1" applyBorder="1" applyAlignment="1">
      <alignment horizontal="center"/>
      <protection/>
    </xf>
    <xf numFmtId="164" fontId="35" fillId="0" borderId="48" xfId="93" applyNumberFormat="1" applyFont="1" applyFill="1" applyBorder="1" applyAlignment="1">
      <alignment horizontal="center"/>
      <protection/>
    </xf>
    <xf numFmtId="164" fontId="35" fillId="0" borderId="123" xfId="99" applyNumberFormat="1" applyFont="1" applyFill="1" applyBorder="1" applyAlignment="1" applyProtection="1">
      <alignment horizontal="center" vertical="center"/>
      <protection locked="0"/>
    </xf>
    <xf numFmtId="164" fontId="35" fillId="0" borderId="110" xfId="99" applyNumberFormat="1" applyFont="1" applyFill="1" applyBorder="1" applyAlignment="1" applyProtection="1">
      <alignment horizontal="center" vertical="center"/>
      <protection locked="0"/>
    </xf>
    <xf numFmtId="164" fontId="35" fillId="0" borderId="123" xfId="99" applyNumberFormat="1" applyFont="1" applyFill="1" applyBorder="1" applyAlignment="1" applyProtection="1">
      <alignment horizontal="center"/>
      <protection/>
    </xf>
    <xf numFmtId="164" fontId="35" fillId="0" borderId="110" xfId="99" applyNumberFormat="1" applyFont="1" applyFill="1" applyBorder="1" applyAlignment="1" applyProtection="1">
      <alignment horizontal="center"/>
      <protection/>
    </xf>
    <xf numFmtId="164" fontId="35" fillId="0" borderId="63" xfId="99" applyNumberFormat="1" applyFont="1" applyFill="1" applyBorder="1" applyAlignment="1" applyProtection="1">
      <alignment horizontal="center"/>
      <protection locked="0"/>
    </xf>
    <xf numFmtId="164" fontId="35" fillId="0" borderId="110" xfId="99" applyNumberFormat="1" applyFont="1" applyFill="1" applyBorder="1" applyAlignment="1" applyProtection="1">
      <alignment horizontal="center"/>
      <protection locked="0"/>
    </xf>
    <xf numFmtId="0" fontId="42" fillId="0" borderId="91" xfId="93" applyFont="1" applyFill="1" applyBorder="1" applyAlignment="1">
      <alignment horizontal="center" vertical="top" wrapText="1"/>
      <protection/>
    </xf>
    <xf numFmtId="1" fontId="42" fillId="0" borderId="111" xfId="93" applyNumberFormat="1" applyFont="1" applyFill="1" applyBorder="1" applyAlignment="1">
      <alignment horizontal="center"/>
      <protection/>
    </xf>
    <xf numFmtId="1" fontId="42" fillId="0" borderId="113" xfId="93" applyNumberFormat="1" applyFont="1" applyFill="1" applyBorder="1" applyAlignment="1">
      <alignment horizontal="center"/>
      <protection/>
    </xf>
    <xf numFmtId="164" fontId="42" fillId="0" borderId="111" xfId="93" applyNumberFormat="1" applyFont="1" applyFill="1" applyBorder="1" applyAlignment="1">
      <alignment horizontal="center"/>
      <protection/>
    </xf>
    <xf numFmtId="164" fontId="42" fillId="0" borderId="113" xfId="93" applyNumberFormat="1" applyFont="1" applyFill="1" applyBorder="1" applyAlignment="1">
      <alignment horizontal="center"/>
      <protection/>
    </xf>
    <xf numFmtId="164" fontId="42" fillId="0" borderId="124" xfId="93" applyNumberFormat="1" applyFont="1" applyFill="1" applyBorder="1" applyAlignment="1">
      <alignment horizontal="center"/>
      <protection/>
    </xf>
    <xf numFmtId="164" fontId="42" fillId="0" borderId="111" xfId="99" applyNumberFormat="1" applyFont="1" applyFill="1" applyBorder="1" applyAlignment="1" applyProtection="1">
      <alignment horizontal="center" vertical="center"/>
      <protection locked="0"/>
    </xf>
    <xf numFmtId="164" fontId="42" fillId="0" borderId="113" xfId="99" applyNumberFormat="1" applyFont="1" applyFill="1" applyBorder="1" applyAlignment="1" applyProtection="1">
      <alignment horizontal="center" vertical="center"/>
      <protection locked="0"/>
    </xf>
    <xf numFmtId="164" fontId="42" fillId="0" borderId="125" xfId="93" applyNumberFormat="1" applyFont="1" applyFill="1" applyBorder="1" applyAlignment="1">
      <alignment horizontal="center"/>
      <protection/>
    </xf>
    <xf numFmtId="3" fontId="31" fillId="0" borderId="126" xfId="97" applyNumberFormat="1" applyFont="1" applyFill="1" applyBorder="1" applyAlignment="1" applyProtection="1">
      <alignment horizontal="center" vertical="center" wrapText="1"/>
      <protection locked="0"/>
    </xf>
    <xf numFmtId="1" fontId="38" fillId="0" borderId="77" xfId="101" applyNumberFormat="1" applyFont="1" applyFill="1" applyBorder="1" applyAlignment="1" applyProtection="1">
      <alignment horizontal="center" vertical="center"/>
      <protection locked="0"/>
    </xf>
    <xf numFmtId="0" fontId="38" fillId="0" borderId="30" xfId="101" applyNumberFormat="1" applyFont="1" applyFill="1" applyBorder="1" applyAlignment="1" applyProtection="1">
      <alignment horizontal="center" vertical="center"/>
      <protection locked="0"/>
    </xf>
    <xf numFmtId="164" fontId="38" fillId="0" borderId="78" xfId="101" applyNumberFormat="1" applyFont="1" applyFill="1" applyBorder="1" applyAlignment="1" applyProtection="1">
      <alignment horizontal="center" vertical="center"/>
      <protection locked="0"/>
    </xf>
    <xf numFmtId="0" fontId="39" fillId="0" borderId="40" xfId="0" applyFont="1" applyFill="1" applyBorder="1" applyAlignment="1">
      <alignment horizontal="center" vertical="center"/>
    </xf>
    <xf numFmtId="0" fontId="39" fillId="0" borderId="81" xfId="0" applyFont="1" applyFill="1" applyBorder="1" applyAlignment="1">
      <alignment horizontal="center" vertical="center"/>
    </xf>
    <xf numFmtId="0" fontId="39" fillId="0" borderId="69" xfId="0" applyFont="1" applyFill="1" applyBorder="1" applyAlignment="1">
      <alignment horizontal="center" vertical="center"/>
    </xf>
    <xf numFmtId="14" fontId="33" fillId="0" borderId="0" xfId="0" applyNumberFormat="1" applyFont="1" applyFill="1" applyAlignment="1">
      <alignment/>
    </xf>
    <xf numFmtId="0" fontId="39" fillId="0" borderId="83" xfId="0" applyFont="1" applyFill="1" applyBorder="1" applyAlignment="1">
      <alignment horizontal="center" vertical="center"/>
    </xf>
    <xf numFmtId="0" fontId="19" fillId="0" borderId="12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9" xfId="91" applyFont="1" applyFill="1" applyBorder="1" applyAlignment="1" applyProtection="1">
      <alignment horizontal="center" vertical="center" textRotation="90" wrapText="1"/>
      <protection locked="0"/>
    </xf>
    <xf numFmtId="0" fontId="20" fillId="0" borderId="130" xfId="97" applyFont="1" applyFill="1" applyBorder="1" applyAlignment="1" applyProtection="1">
      <alignment horizontal="left" vertical="center" wrapText="1"/>
      <protection locked="0"/>
    </xf>
    <xf numFmtId="3" fontId="22" fillId="0" borderId="131" xfId="97" applyNumberFormat="1" applyFont="1" applyFill="1" applyBorder="1" applyAlignment="1" applyProtection="1">
      <alignment horizontal="center" vertical="center" wrapText="1"/>
      <protection/>
    </xf>
    <xf numFmtId="0" fontId="20" fillId="0" borderId="36" xfId="95" applyFont="1" applyFill="1" applyBorder="1" applyAlignment="1" applyProtection="1">
      <alignment horizontal="left" vertical="center" wrapText="1"/>
      <protection locked="0"/>
    </xf>
    <xf numFmtId="0" fontId="20" fillId="0" borderId="132" xfId="97" applyFont="1" applyFill="1" applyBorder="1" applyAlignment="1" applyProtection="1">
      <alignment horizontal="left" vertical="center" wrapText="1"/>
      <protection locked="0"/>
    </xf>
    <xf numFmtId="0" fontId="19" fillId="0" borderId="133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0" fontId="19" fillId="0" borderId="135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36" xfId="97" applyFont="1" applyFill="1" applyBorder="1" applyAlignment="1" applyProtection="1">
      <alignment horizontal="center" vertical="center" wrapText="1"/>
      <protection locked="0"/>
    </xf>
    <xf numFmtId="0" fontId="19" fillId="0" borderId="50" xfId="97" applyFont="1" applyFill="1" applyBorder="1" applyAlignment="1" applyProtection="1">
      <alignment horizontal="center" vertical="center" wrapText="1"/>
      <protection locked="0"/>
    </xf>
    <xf numFmtId="3" fontId="31" fillId="0" borderId="62" xfId="0" applyNumberFormat="1" applyFont="1" applyFill="1" applyBorder="1" applyAlignment="1" applyProtection="1">
      <alignment horizontal="right" vertical="center" wrapText="1"/>
      <protection/>
    </xf>
    <xf numFmtId="3" fontId="31" fillId="0" borderId="39" xfId="0" applyNumberFormat="1" applyFont="1" applyFill="1" applyBorder="1" applyAlignment="1" applyProtection="1">
      <alignment horizontal="right" vertical="center" wrapText="1"/>
      <protection/>
    </xf>
    <xf numFmtId="165" fontId="31" fillId="0" borderId="39" xfId="0" applyNumberFormat="1" applyFont="1" applyFill="1" applyBorder="1" applyAlignment="1" applyProtection="1">
      <alignment horizontal="right" vertical="center" wrapText="1"/>
      <protection/>
    </xf>
    <xf numFmtId="165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39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9" xfId="0" applyNumberFormat="1" applyFont="1" applyFill="1" applyBorder="1" applyAlignment="1">
      <alignment horizontal="right" vertical="center" wrapText="1"/>
    </xf>
    <xf numFmtId="0" fontId="31" fillId="0" borderId="40" xfId="97" applyFont="1" applyFill="1" applyBorder="1" applyAlignment="1" applyProtection="1">
      <alignment horizontal="right" vertical="center" wrapText="1"/>
      <protection hidden="1" locked="0"/>
    </xf>
    <xf numFmtId="165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69" xfId="0" applyNumberFormat="1" applyFont="1" applyFill="1" applyBorder="1" applyAlignment="1">
      <alignment horizontal="right" vertical="center" wrapText="1"/>
    </xf>
    <xf numFmtId="1" fontId="31" fillId="0" borderId="40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107" xfId="94" applyNumberFormat="1" applyFont="1" applyFill="1" applyBorder="1" applyAlignment="1" applyProtection="1">
      <alignment horizontal="right" vertical="center" wrapText="1"/>
      <protection hidden="1"/>
    </xf>
    <xf numFmtId="0" fontId="20" fillId="0" borderId="82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39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39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2" xfId="0" applyNumberFormat="1" applyFont="1" applyFill="1" applyBorder="1" applyAlignment="1">
      <alignment horizontal="right"/>
    </xf>
    <xf numFmtId="0" fontId="31" fillId="0" borderId="40" xfId="0" applyFont="1" applyFill="1" applyBorder="1" applyAlignment="1">
      <alignment horizontal="right" vertical="center" wrapText="1"/>
    </xf>
    <xf numFmtId="3" fontId="31" fillId="0" borderId="43" xfId="0" applyNumberFormat="1" applyFont="1" applyFill="1" applyBorder="1" applyAlignment="1">
      <alignment horizontal="right" vertical="center" wrapText="1"/>
    </xf>
    <xf numFmtId="3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7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4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40" xfId="97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39" xfId="94" applyNumberFormat="1" applyFont="1" applyFill="1" applyBorder="1" applyAlignment="1" applyProtection="1">
      <alignment horizontal="right" vertical="center" wrapText="1"/>
      <protection hidden="1" locked="0"/>
    </xf>
    <xf numFmtId="165" fontId="31" fillId="0" borderId="44" xfId="97" applyNumberFormat="1" applyFont="1" applyFill="1" applyBorder="1" applyAlignment="1" applyProtection="1">
      <alignment horizontal="right" vertical="center" wrapText="1"/>
      <protection/>
    </xf>
    <xf numFmtId="165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65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>
      <alignment horizontal="right" vertical="center" wrapText="1"/>
    </xf>
    <xf numFmtId="0" fontId="31" fillId="0" borderId="39" xfId="97" applyFont="1" applyFill="1" applyBorder="1" applyAlignment="1" applyProtection="1">
      <alignment horizontal="right" vertical="center" wrapText="1"/>
      <protection hidden="1"/>
    </xf>
    <xf numFmtId="0" fontId="31" fillId="0" borderId="41" xfId="97" applyFont="1" applyFill="1" applyBorder="1" applyAlignment="1" applyProtection="1">
      <alignment horizontal="right" vertical="center" wrapText="1"/>
      <protection hidden="1"/>
    </xf>
    <xf numFmtId="0" fontId="31" fillId="0" borderId="43" xfId="0" applyFont="1" applyFill="1" applyBorder="1" applyAlignment="1" applyProtection="1">
      <alignment horizontal="right" vertical="center" wrapText="1"/>
      <protection/>
    </xf>
    <xf numFmtId="0" fontId="31" fillId="0" borderId="44" xfId="97" applyFont="1" applyFill="1" applyBorder="1" applyAlignment="1" applyProtection="1">
      <alignment horizontal="right" vertical="center" wrapText="1"/>
      <protection hidden="1"/>
    </xf>
    <xf numFmtId="3" fontId="31" fillId="0" borderId="39" xfId="0" applyNumberFormat="1" applyFont="1" applyFill="1" applyBorder="1" applyAlignment="1">
      <alignment horizontal="right" vertical="center" wrapText="1"/>
    </xf>
    <xf numFmtId="0" fontId="31" fillId="0" borderId="117" xfId="0" applyFont="1" applyFill="1" applyBorder="1" applyAlignment="1" applyProtection="1">
      <alignment horizontal="right" vertical="center" wrapText="1"/>
      <protection/>
    </xf>
    <xf numFmtId="1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69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39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right"/>
    </xf>
    <xf numFmtId="164" fontId="31" fillId="0" borderId="44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0" xfId="94" applyNumberFormat="1" applyFont="1" applyFill="1" applyBorder="1" applyAlignment="1" applyProtection="1">
      <alignment horizontal="right" vertical="center" wrapText="1"/>
      <protection hidden="1" locked="0"/>
    </xf>
    <xf numFmtId="0" fontId="31" fillId="0" borderId="40" xfId="94" applyNumberFormat="1" applyFont="1" applyFill="1" applyBorder="1" applyAlignment="1" applyProtection="1">
      <alignment horizontal="right" vertical="center" wrapText="1"/>
      <protection hidden="1" locked="0"/>
    </xf>
    <xf numFmtId="1" fontId="31" fillId="0" borderId="39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1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39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3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44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69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0" xfId="94" applyNumberFormat="1" applyFont="1" applyFill="1" applyBorder="1" applyAlignment="1" applyProtection="1">
      <alignment horizontal="right" vertical="center" wrapText="1"/>
      <protection hidden="1" locked="0"/>
    </xf>
    <xf numFmtId="164" fontId="31" fillId="0" borderId="39" xfId="97" applyNumberFormat="1" applyFont="1" applyFill="1" applyBorder="1" applyAlignment="1" applyProtection="1">
      <alignment horizontal="right" vertical="center" wrapText="1"/>
      <protection hidden="1"/>
    </xf>
    <xf numFmtId="3" fontId="31" fillId="0" borderId="40" xfId="0" applyNumberFormat="1" applyFont="1" applyFill="1" applyBorder="1" applyAlignment="1">
      <alignment horizontal="right" vertical="center" wrapText="1"/>
    </xf>
    <xf numFmtId="3" fontId="20" fillId="0" borderId="62" xfId="0" applyNumberFormat="1" applyFont="1" applyFill="1" applyBorder="1" applyAlignment="1" applyProtection="1">
      <alignment horizontal="right" vertical="center" wrapText="1"/>
      <protection/>
    </xf>
    <xf numFmtId="3" fontId="20" fillId="0" borderId="39" xfId="0" applyNumberFormat="1" applyFont="1" applyFill="1" applyBorder="1" applyAlignment="1" applyProtection="1">
      <alignment horizontal="right" vertical="center" wrapText="1"/>
      <protection/>
    </xf>
    <xf numFmtId="165" fontId="20" fillId="0" borderId="39" xfId="0" applyNumberFormat="1" applyFont="1" applyFill="1" applyBorder="1" applyAlignment="1" applyProtection="1">
      <alignment horizontal="right" vertical="center" wrapText="1"/>
      <protection/>
    </xf>
    <xf numFmtId="165" fontId="20" fillId="0" borderId="41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43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39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39" xfId="0" applyNumberFormat="1" applyFont="1" applyFill="1" applyBorder="1" applyAlignment="1">
      <alignment horizontal="right" vertical="center" wrapText="1"/>
    </xf>
    <xf numFmtId="0" fontId="20" fillId="0" borderId="40" xfId="97" applyFont="1" applyFill="1" applyBorder="1" applyAlignment="1" applyProtection="1">
      <alignment horizontal="right" vertical="center" wrapText="1"/>
      <protection hidden="1" locked="0"/>
    </xf>
    <xf numFmtId="165" fontId="20" fillId="0" borderId="41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69" xfId="0" applyNumberFormat="1" applyFont="1" applyFill="1" applyBorder="1" applyAlignment="1">
      <alignment horizontal="right" vertical="center" wrapText="1"/>
    </xf>
    <xf numFmtId="1" fontId="20" fillId="0" borderId="40" xfId="97" applyNumberFormat="1" applyFont="1" applyFill="1" applyBorder="1" applyAlignment="1" applyProtection="1">
      <alignment horizontal="right" vertical="center" wrapText="1"/>
      <protection locked="0"/>
    </xf>
    <xf numFmtId="165" fontId="20" fillId="0" borderId="107" xfId="94" applyNumberFormat="1" applyFont="1" applyFill="1" applyBorder="1" applyAlignment="1" applyProtection="1">
      <alignment horizontal="right" vertical="center" wrapText="1"/>
      <protection hidden="1"/>
    </xf>
    <xf numFmtId="165" fontId="31" fillId="0" borderId="47" xfId="0" applyNumberFormat="1" applyFont="1" applyFill="1" applyBorder="1" applyAlignment="1">
      <alignment horizontal="right" vertical="center" wrapText="1"/>
    </xf>
    <xf numFmtId="165" fontId="31" fillId="0" borderId="48" xfId="97" applyNumberFormat="1" applyFont="1" applyFill="1" applyBorder="1" applyAlignment="1" applyProtection="1">
      <alignment horizontal="right" vertical="center" wrapText="1"/>
      <protection hidden="1"/>
    </xf>
    <xf numFmtId="165" fontId="20" fillId="0" borderId="47" xfId="0" applyNumberFormat="1" applyFont="1" applyFill="1" applyBorder="1" applyAlignment="1" applyProtection="1">
      <alignment horizontal="right" vertical="center" wrapText="1"/>
      <protection/>
    </xf>
    <xf numFmtId="165" fontId="20" fillId="0" borderId="48" xfId="94" applyNumberFormat="1" applyFont="1" applyFill="1" applyBorder="1" applyAlignment="1" applyProtection="1">
      <alignment horizontal="right" vertical="center" wrapText="1"/>
      <protection hidden="1"/>
    </xf>
    <xf numFmtId="3" fontId="20" fillId="0" borderId="46" xfId="97" applyNumberFormat="1" applyFont="1" applyFill="1" applyBorder="1" applyAlignment="1" applyProtection="1">
      <alignment horizontal="right" vertical="center" wrapText="1"/>
      <protection hidden="1"/>
    </xf>
    <xf numFmtId="3" fontId="20" fillId="0" borderId="47" xfId="97" applyNumberFormat="1" applyFont="1" applyFill="1" applyBorder="1" applyAlignment="1" applyProtection="1">
      <alignment horizontal="right" vertical="center" wrapText="1"/>
      <protection hidden="1" locked="0"/>
    </xf>
    <xf numFmtId="165" fontId="20" fillId="0" borderId="47" xfId="0" applyNumberFormat="1" applyFont="1" applyFill="1" applyBorder="1" applyAlignment="1">
      <alignment horizontal="right" vertical="center" wrapText="1"/>
    </xf>
    <xf numFmtId="0" fontId="20" fillId="0" borderId="96" xfId="97" applyFont="1" applyFill="1" applyBorder="1" applyAlignment="1" applyProtection="1">
      <alignment horizontal="right" vertical="center" wrapText="1"/>
      <protection hidden="1" locked="0"/>
    </xf>
    <xf numFmtId="165" fontId="20" fillId="0" borderId="48" xfId="97" applyNumberFormat="1" applyFont="1" applyFill="1" applyBorder="1" applyAlignment="1" applyProtection="1">
      <alignment horizontal="right" vertical="center" wrapText="1"/>
      <protection hidden="1"/>
    </xf>
    <xf numFmtId="1" fontId="20" fillId="0" borderId="95" xfId="0" applyNumberFormat="1" applyFont="1" applyFill="1" applyBorder="1" applyAlignment="1">
      <alignment horizontal="right" vertical="center" wrapText="1"/>
    </xf>
    <xf numFmtId="1" fontId="20" fillId="0" borderId="96" xfId="97" applyNumberFormat="1" applyFont="1" applyFill="1" applyBorder="1" applyAlignment="1" applyProtection="1">
      <alignment horizontal="right" vertical="center" wrapText="1"/>
      <protection locked="0"/>
    </xf>
    <xf numFmtId="0" fontId="20" fillId="0" borderId="98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7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136" xfId="0" applyNumberFormat="1" applyFont="1" applyFill="1" applyBorder="1" applyAlignment="1">
      <alignment horizontal="right"/>
    </xf>
    <xf numFmtId="0" fontId="31" fillId="0" borderId="96" xfId="0" applyFont="1" applyFill="1" applyBorder="1" applyAlignment="1">
      <alignment horizontal="right" vertical="center" wrapText="1"/>
    </xf>
    <xf numFmtId="0" fontId="31" fillId="0" borderId="96" xfId="97" applyFont="1" applyFill="1" applyBorder="1" applyAlignment="1" applyProtection="1">
      <alignment horizontal="right" vertical="center" wrapText="1"/>
      <protection hidden="1" locked="0"/>
    </xf>
    <xf numFmtId="165" fontId="31" fillId="0" borderId="49" xfId="94" applyNumberFormat="1" applyFont="1" applyFill="1" applyBorder="1" applyAlignment="1" applyProtection="1">
      <alignment horizontal="right" vertical="center" wrapText="1"/>
      <protection hidden="1"/>
    </xf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47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6" xfId="97" applyNumberFormat="1" applyFont="1" applyFill="1" applyBorder="1" applyAlignment="1" applyProtection="1">
      <alignment horizontal="right" vertical="center" wrapText="1"/>
      <protection hidden="1" locked="0"/>
    </xf>
    <xf numFmtId="3" fontId="31" fillId="0" borderId="47" xfId="97" applyNumberFormat="1" applyFont="1" applyFill="1" applyBorder="1" applyAlignment="1" applyProtection="1">
      <alignment horizontal="right" vertical="center" wrapText="1"/>
      <protection hidden="1" locked="0"/>
    </xf>
    <xf numFmtId="0" fontId="31" fillId="0" borderId="46" xfId="0" applyFont="1" applyFill="1" applyBorder="1" applyAlignment="1">
      <alignment horizontal="right" vertical="center" wrapText="1"/>
    </xf>
    <xf numFmtId="0" fontId="31" fillId="0" borderId="47" xfId="97" applyFont="1" applyFill="1" applyBorder="1" applyAlignment="1" applyProtection="1">
      <alignment horizontal="right" vertical="center" wrapText="1"/>
      <protection hidden="1"/>
    </xf>
    <xf numFmtId="164" fontId="31" fillId="0" borderId="47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48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46" xfId="0" applyFont="1" applyFill="1" applyBorder="1" applyAlignment="1" applyProtection="1">
      <alignment horizontal="right" vertical="center" wrapText="1"/>
      <protection/>
    </xf>
    <xf numFmtId="0" fontId="31" fillId="0" borderId="49" xfId="97" applyFont="1" applyFill="1" applyBorder="1" applyAlignment="1" applyProtection="1">
      <alignment horizontal="right" vertical="center" wrapText="1"/>
      <protection hidden="1"/>
    </xf>
    <xf numFmtId="3" fontId="31" fillId="0" borderId="47" xfId="0" applyNumberFormat="1" applyFont="1" applyFill="1" applyBorder="1" applyAlignment="1">
      <alignment horizontal="right" vertical="center" wrapText="1"/>
    </xf>
    <xf numFmtId="0" fontId="31" fillId="0" borderId="123" xfId="0" applyFont="1" applyFill="1" applyBorder="1" applyAlignment="1" applyProtection="1">
      <alignment horizontal="right" vertical="center" wrapText="1"/>
      <protection/>
    </xf>
    <xf numFmtId="1" fontId="31" fillId="0" borderId="47" xfId="97" applyNumberFormat="1" applyFont="1" applyFill="1" applyBorder="1" applyAlignment="1" applyProtection="1">
      <alignment horizontal="right" vertical="center" wrapText="1"/>
      <protection hidden="1"/>
    </xf>
    <xf numFmtId="164" fontId="31" fillId="0" borderId="48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6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49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47" xfId="0" applyFont="1" applyFill="1" applyBorder="1" applyAlignment="1">
      <alignment horizontal="right"/>
    </xf>
    <xf numFmtId="0" fontId="20" fillId="0" borderId="49" xfId="0" applyFont="1" applyFill="1" applyBorder="1" applyAlignment="1">
      <alignment horizontal="right"/>
    </xf>
    <xf numFmtId="3" fontId="19" fillId="0" borderId="125" xfId="97" applyNumberFormat="1" applyFont="1" applyFill="1" applyBorder="1" applyAlignment="1" applyProtection="1">
      <alignment horizontal="right" vertical="center" wrapText="1"/>
      <protection/>
    </xf>
    <xf numFmtId="3" fontId="19" fillId="0" borderId="112" xfId="97" applyNumberFormat="1" applyFont="1" applyFill="1" applyBorder="1" applyAlignment="1" applyProtection="1">
      <alignment horizontal="right" vertical="center" wrapText="1"/>
      <protection/>
    </xf>
    <xf numFmtId="165" fontId="19" fillId="0" borderId="112" xfId="97" applyNumberFormat="1" applyFont="1" applyFill="1" applyBorder="1" applyAlignment="1" applyProtection="1">
      <alignment horizontal="right" vertical="center" wrapText="1"/>
      <protection/>
    </xf>
    <xf numFmtId="165" fontId="19" fillId="0" borderId="124" xfId="97" applyNumberFormat="1" applyFont="1" applyFill="1" applyBorder="1" applyAlignment="1" applyProtection="1">
      <alignment horizontal="right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112" xfId="0" applyNumberFormat="1" applyFont="1" applyFill="1" applyBorder="1" applyAlignment="1">
      <alignment horizontal="right" vertical="center" wrapText="1"/>
    </xf>
    <xf numFmtId="165" fontId="19" fillId="0" borderId="113" xfId="97" applyNumberFormat="1" applyFont="1" applyFill="1" applyBorder="1" applyAlignment="1" applyProtection="1">
      <alignment horizontal="right" vertical="center" wrapText="1"/>
      <protection/>
    </xf>
    <xf numFmtId="165" fontId="19" fillId="0" borderId="112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37" xfId="94" applyNumberFormat="1" applyFont="1" applyFill="1" applyBorder="1" applyAlignment="1" applyProtection="1">
      <alignment horizontal="right" vertical="center" wrapText="1"/>
      <protection hidden="1"/>
    </xf>
    <xf numFmtId="165" fontId="19" fillId="0" borderId="137" xfId="97" applyNumberFormat="1" applyFont="1" applyFill="1" applyBorder="1" applyAlignment="1" applyProtection="1">
      <alignment horizontal="right" vertical="center" wrapText="1"/>
      <protection/>
    </xf>
    <xf numFmtId="165" fontId="19" fillId="0" borderId="112" xfId="97" applyNumberFormat="1" applyFont="1" applyFill="1" applyBorder="1" applyAlignment="1" applyProtection="1">
      <alignment horizontal="right" vertical="center" wrapText="1"/>
      <protection locked="0"/>
    </xf>
    <xf numFmtId="165" fontId="19" fillId="0" borderId="124" xfId="94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112" xfId="97" applyNumberFormat="1" applyFont="1" applyFill="1" applyBorder="1" applyAlignment="1" applyProtection="1">
      <alignment horizontal="right" vertical="center" wrapText="1"/>
      <protection/>
    </xf>
    <xf numFmtId="164" fontId="19" fillId="0" borderId="23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4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3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3" xfId="97" applyNumberFormat="1" applyFont="1" applyFill="1" applyBorder="1" applyAlignment="1" applyProtection="1">
      <alignment horizontal="right" vertical="center" wrapText="1"/>
      <protection/>
    </xf>
    <xf numFmtId="164" fontId="19" fillId="0" borderId="24" xfId="97" applyNumberFormat="1" applyFont="1" applyFill="1" applyBorder="1" applyAlignment="1" applyProtection="1">
      <alignment horizontal="right" vertical="center" wrapText="1"/>
      <protection hidden="1"/>
    </xf>
    <xf numFmtId="165" fontId="19" fillId="0" borderId="124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71" xfId="97" applyFont="1" applyFill="1" applyBorder="1" applyAlignment="1" applyProtection="1">
      <alignment horizontal="right" vertical="center" wrapText="1"/>
      <protection/>
    </xf>
    <xf numFmtId="0" fontId="19" fillId="0" borderId="72" xfId="97" applyNumberFormat="1" applyFont="1" applyFill="1" applyBorder="1" applyAlignment="1" applyProtection="1">
      <alignment horizontal="right" vertical="center" wrapText="1"/>
      <protection/>
    </xf>
    <xf numFmtId="164" fontId="19" fillId="0" borderId="72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72" xfId="97" applyNumberFormat="1" applyFont="1" applyFill="1" applyBorder="1" applyAlignment="1" applyProtection="1">
      <alignment horizontal="right" vertical="center" wrapText="1"/>
      <protection/>
    </xf>
    <xf numFmtId="0" fontId="19" fillId="0" borderId="72" xfId="97" applyFont="1" applyFill="1" applyBorder="1" applyAlignment="1" applyProtection="1">
      <alignment horizontal="right" vertical="center" wrapText="1"/>
      <protection/>
    </xf>
    <xf numFmtId="164" fontId="19" fillId="0" borderId="75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138" xfId="97" applyNumberFormat="1" applyFont="1" applyFill="1" applyBorder="1" applyAlignment="1" applyProtection="1">
      <alignment horizontal="right" vertical="center" wrapText="1"/>
      <protection/>
    </xf>
    <xf numFmtId="1" fontId="19" fillId="0" borderId="72" xfId="97" applyNumberFormat="1" applyFont="1" applyFill="1" applyBorder="1" applyAlignment="1" applyProtection="1">
      <alignment horizontal="right" vertical="center" wrapText="1"/>
      <protection/>
    </xf>
    <xf numFmtId="1" fontId="19" fillId="0" borderId="139" xfId="97" applyNumberFormat="1" applyFont="1" applyFill="1" applyBorder="1" applyAlignment="1" applyProtection="1">
      <alignment horizontal="right" vertical="center" wrapText="1"/>
      <protection/>
    </xf>
    <xf numFmtId="0" fontId="19" fillId="0" borderId="138" xfId="97" applyFont="1" applyFill="1" applyBorder="1" applyAlignment="1" applyProtection="1">
      <alignment horizontal="right" vertical="center" wrapText="1"/>
      <protection/>
    </xf>
    <xf numFmtId="0" fontId="19" fillId="0" borderId="74" xfId="97" applyFont="1" applyFill="1" applyBorder="1" applyAlignment="1" applyProtection="1">
      <alignment horizontal="right" vertical="center" wrapText="1"/>
      <protection/>
    </xf>
    <xf numFmtId="164" fontId="19" fillId="0" borderId="74" xfId="97" applyNumberFormat="1" applyFont="1" applyFill="1" applyBorder="1" applyAlignment="1" applyProtection="1">
      <alignment horizontal="right" vertical="center" wrapText="1"/>
      <protection/>
    </xf>
    <xf numFmtId="3" fontId="22" fillId="0" borderId="140" xfId="97" applyNumberFormat="1" applyFont="1" applyFill="1" applyBorder="1" applyAlignment="1" applyProtection="1">
      <alignment horizontal="right" vertical="center" wrapText="1"/>
      <protection/>
    </xf>
    <xf numFmtId="3" fontId="22" fillId="0" borderId="128" xfId="0" applyNumberFormat="1" applyFont="1" applyFill="1" applyBorder="1" applyAlignment="1" applyProtection="1">
      <alignment horizontal="right" vertical="center" wrapText="1"/>
      <protection/>
    </xf>
    <xf numFmtId="165" fontId="22" fillId="0" borderId="128" xfId="97" applyNumberFormat="1" applyFont="1" applyFill="1" applyBorder="1" applyAlignment="1" applyProtection="1">
      <alignment horizontal="right" vertical="center" wrapText="1"/>
      <protection/>
    </xf>
    <xf numFmtId="165" fontId="22" fillId="0" borderId="141" xfId="97" applyNumberFormat="1" applyFont="1" applyFill="1" applyBorder="1" applyAlignment="1" applyProtection="1">
      <alignment horizontal="right" vertical="center" wrapText="1"/>
      <protection/>
    </xf>
    <xf numFmtId="3" fontId="22" fillId="0" borderId="127" xfId="97" applyNumberFormat="1" applyFont="1" applyFill="1" applyBorder="1" applyAlignment="1" applyProtection="1">
      <alignment horizontal="right" vertical="center" wrapText="1"/>
      <protection/>
    </xf>
    <xf numFmtId="3" fontId="22" fillId="0" borderId="128" xfId="97" applyNumberFormat="1" applyFont="1" applyFill="1" applyBorder="1" applyAlignment="1" applyProtection="1">
      <alignment horizontal="right" vertical="center" wrapText="1"/>
      <protection/>
    </xf>
    <xf numFmtId="165" fontId="22" fillId="0" borderId="128" xfId="0" applyNumberFormat="1" applyFont="1" applyFill="1" applyBorder="1" applyAlignment="1">
      <alignment horizontal="right" vertical="center" wrapText="1"/>
    </xf>
    <xf numFmtId="0" fontId="22" fillId="0" borderId="128" xfId="97" applyFont="1" applyFill="1" applyBorder="1" applyAlignment="1" applyProtection="1">
      <alignment horizontal="right" vertical="center" wrapText="1"/>
      <protection/>
    </xf>
    <xf numFmtId="165" fontId="22" fillId="0" borderId="142" xfId="0" applyNumberFormat="1" applyFont="1" applyFill="1" applyBorder="1" applyAlignment="1" applyProtection="1">
      <alignment horizontal="right" vertical="center" wrapText="1"/>
      <protection/>
    </xf>
    <xf numFmtId="0" fontId="22" fillId="0" borderId="143" xfId="97" applyNumberFormat="1" applyFont="1" applyFill="1" applyBorder="1" applyAlignment="1" applyProtection="1">
      <alignment horizontal="right" vertical="center" wrapText="1"/>
      <protection/>
    </xf>
    <xf numFmtId="165" fontId="22" fillId="0" borderId="129" xfId="97" applyNumberFormat="1" applyFont="1" applyFill="1" applyBorder="1" applyAlignment="1" applyProtection="1">
      <alignment horizontal="right" vertical="center" wrapText="1"/>
      <protection/>
    </xf>
    <xf numFmtId="1" fontId="22" fillId="0" borderId="144" xfId="97" applyNumberFormat="1" applyFont="1" applyFill="1" applyBorder="1" applyAlignment="1" applyProtection="1">
      <alignment horizontal="right" vertical="center" wrapText="1"/>
      <protection/>
    </xf>
    <xf numFmtId="1" fontId="22" fillId="0" borderId="145" xfId="97" applyNumberFormat="1" applyFont="1" applyFill="1" applyBorder="1" applyAlignment="1" applyProtection="1">
      <alignment horizontal="right" vertical="center" wrapText="1"/>
      <protection/>
    </xf>
    <xf numFmtId="164" fontId="22" fillId="0" borderId="146" xfId="97" applyNumberFormat="1" applyFont="1" applyFill="1" applyBorder="1" applyAlignment="1" applyProtection="1">
      <alignment horizontal="right" vertical="center" wrapText="1"/>
      <protection/>
    </xf>
    <xf numFmtId="1" fontId="22" fillId="0" borderId="16" xfId="97" applyNumberFormat="1" applyFont="1" applyFill="1" applyBorder="1" applyAlignment="1" applyProtection="1">
      <alignment horizontal="right" vertical="center" wrapText="1"/>
      <protection/>
    </xf>
    <xf numFmtId="1" fontId="22" fillId="0" borderId="147" xfId="97" applyNumberFormat="1" applyFont="1" applyFill="1" applyBorder="1" applyAlignment="1" applyProtection="1">
      <alignment horizontal="right" vertical="center" wrapText="1"/>
      <protection/>
    </xf>
    <xf numFmtId="1" fontId="22" fillId="0" borderId="17" xfId="97" applyNumberFormat="1" applyFont="1" applyFill="1" applyBorder="1" applyAlignment="1" applyProtection="1">
      <alignment horizontal="right" vertical="center" wrapText="1"/>
      <protection/>
    </xf>
    <xf numFmtId="3" fontId="22" fillId="0" borderId="15" xfId="97" applyNumberFormat="1" applyFont="1" applyFill="1" applyBorder="1" applyAlignment="1" applyProtection="1">
      <alignment horizontal="right" vertical="center" wrapText="1"/>
      <protection/>
    </xf>
    <xf numFmtId="3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16" xfId="97" applyNumberFormat="1" applyFont="1" applyFill="1" applyBorder="1" applyAlignment="1" applyProtection="1">
      <alignment horizontal="right" vertical="center" wrapText="1"/>
      <protection/>
    </xf>
    <xf numFmtId="165" fontId="22" fillId="0" borderId="147" xfId="97" applyNumberFormat="1" applyFont="1" applyFill="1" applyBorder="1" applyAlignment="1" applyProtection="1">
      <alignment horizontal="right" vertical="center" wrapText="1"/>
      <protection/>
    </xf>
    <xf numFmtId="1" fontId="22" fillId="0" borderId="148" xfId="97" applyNumberFormat="1" applyFont="1" applyFill="1" applyBorder="1" applyAlignment="1" applyProtection="1">
      <alignment horizontal="right" vertical="center" wrapText="1"/>
      <protection/>
    </xf>
    <xf numFmtId="1" fontId="22" fillId="0" borderId="128" xfId="97" applyNumberFormat="1" applyFont="1" applyFill="1" applyBorder="1" applyAlignment="1" applyProtection="1">
      <alignment horizontal="right" vertical="center" wrapText="1"/>
      <protection/>
    </xf>
    <xf numFmtId="1" fontId="22" fillId="0" borderId="129" xfId="97" applyNumberFormat="1" applyFont="1" applyFill="1" applyBorder="1" applyAlignment="1" applyProtection="1">
      <alignment horizontal="right" vertical="center" wrapText="1"/>
      <protection/>
    </xf>
    <xf numFmtId="1" fontId="22" fillId="0" borderId="127" xfId="97" applyNumberFormat="1" applyFont="1" applyFill="1" applyBorder="1" applyAlignment="1" applyProtection="1">
      <alignment horizontal="right" vertical="center" wrapText="1"/>
      <protection/>
    </xf>
    <xf numFmtId="164" fontId="22" fillId="0" borderId="128" xfId="97" applyNumberFormat="1" applyFont="1" applyFill="1" applyBorder="1" applyAlignment="1" applyProtection="1">
      <alignment horizontal="right" vertical="center" wrapText="1"/>
      <protection/>
    </xf>
    <xf numFmtId="164" fontId="22" fillId="0" borderId="141" xfId="97" applyNumberFormat="1" applyFont="1" applyFill="1" applyBorder="1" applyAlignment="1" applyProtection="1">
      <alignment horizontal="right" vertical="center" wrapText="1"/>
      <protection/>
    </xf>
    <xf numFmtId="14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9" fillId="0" borderId="91" xfId="97" applyFont="1" applyFill="1" applyBorder="1" applyAlignment="1" applyProtection="1">
      <alignment horizontal="center" vertical="center" wrapText="1"/>
      <protection locked="0"/>
    </xf>
    <xf numFmtId="0" fontId="19" fillId="0" borderId="149" xfId="97" applyFont="1" applyFill="1" applyBorder="1" applyAlignment="1" applyProtection="1">
      <alignment horizontal="center" vertical="center" wrapText="1"/>
      <protection locked="0"/>
    </xf>
    <xf numFmtId="0" fontId="19" fillId="0" borderId="150" xfId="97" applyFont="1" applyFill="1" applyBorder="1" applyAlignment="1" applyProtection="1">
      <alignment horizontal="center" vertical="center" wrapText="1"/>
      <protection locked="0"/>
    </xf>
    <xf numFmtId="0" fontId="19" fillId="0" borderId="91" xfId="97" applyFont="1" applyFill="1" applyBorder="1" applyAlignment="1" applyProtection="1">
      <alignment horizontal="center" vertical="center" wrapText="1"/>
      <protection locked="0"/>
    </xf>
    <xf numFmtId="0" fontId="19" fillId="0" borderId="149" xfId="97" applyFont="1" applyFill="1" applyBorder="1" applyAlignment="1" applyProtection="1">
      <alignment horizontal="center" vertical="center" wrapText="1"/>
      <protection locked="0"/>
    </xf>
    <xf numFmtId="0" fontId="19" fillId="0" borderId="19" xfId="97" applyFont="1" applyFill="1" applyBorder="1" applyAlignment="1" applyProtection="1">
      <alignment horizontal="center" vertical="center" wrapText="1"/>
      <protection locked="0"/>
    </xf>
    <xf numFmtId="0" fontId="19" fillId="0" borderId="151" xfId="97" applyFont="1" applyFill="1" applyBorder="1" applyAlignment="1" applyProtection="1">
      <alignment horizontal="center" vertical="center" wrapText="1"/>
      <protection locked="0"/>
    </xf>
    <xf numFmtId="0" fontId="19" fillId="0" borderId="51" xfId="97" applyFont="1" applyFill="1" applyBorder="1" applyAlignment="1" applyProtection="1">
      <alignment horizontal="center" vertical="center" wrapText="1"/>
      <protection locked="0"/>
    </xf>
    <xf numFmtId="0" fontId="19" fillId="0" borderId="152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155" xfId="97" applyFont="1" applyFill="1" applyBorder="1" applyAlignment="1" applyProtection="1">
      <alignment horizontal="center" vertical="center" wrapText="1"/>
      <protection locked="0"/>
    </xf>
    <xf numFmtId="0" fontId="19" fillId="0" borderId="111" xfId="97" applyFont="1" applyFill="1" applyBorder="1" applyAlignment="1" applyProtection="1">
      <alignment horizontal="center" vertical="center" wrapText="1"/>
      <protection locked="0"/>
    </xf>
    <xf numFmtId="0" fontId="19" fillId="0" borderId="112" xfId="97" applyFont="1" applyFill="1" applyBorder="1" applyAlignment="1" applyProtection="1">
      <alignment horizontal="center" vertical="center" wrapText="1"/>
      <protection locked="0"/>
    </xf>
    <xf numFmtId="0" fontId="19" fillId="0" borderId="124" xfId="97" applyFont="1" applyFill="1" applyBorder="1" applyAlignment="1" applyProtection="1">
      <alignment horizontal="center" vertical="center" wrapText="1"/>
      <protection locked="0"/>
    </xf>
    <xf numFmtId="0" fontId="19" fillId="0" borderId="36" xfId="97" applyFont="1" applyFill="1" applyBorder="1" applyAlignment="1" applyProtection="1">
      <alignment horizontal="center" vertical="center" wrapText="1"/>
      <protection locked="0"/>
    </xf>
    <xf numFmtId="0" fontId="19" fillId="0" borderId="118" xfId="97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156" xfId="0" applyFont="1" applyFill="1" applyBorder="1" applyAlignment="1" applyProtection="1">
      <alignment horizontal="center" vertical="center" wrapText="1"/>
      <protection locked="0"/>
    </xf>
    <xf numFmtId="0" fontId="23" fillId="0" borderId="151" xfId="0" applyFont="1" applyFill="1" applyBorder="1" applyAlignment="1" applyProtection="1">
      <alignment horizontal="center" vertical="center" wrapText="1"/>
      <protection locked="0"/>
    </xf>
    <xf numFmtId="0" fontId="19" fillId="0" borderId="50" xfId="95" applyFont="1" applyFill="1" applyBorder="1" applyAlignment="1" applyProtection="1">
      <alignment horizontal="center" vertical="center" wrapText="1"/>
      <protection locked="0"/>
    </xf>
    <xf numFmtId="0" fontId="19" fillId="0" borderId="151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74" xfId="0" applyFont="1" applyFill="1" applyBorder="1" applyAlignment="1" applyProtection="1">
      <alignment horizontal="center" vertical="center"/>
      <protection hidden="1"/>
    </xf>
    <xf numFmtId="0" fontId="19" fillId="0" borderId="72" xfId="0" applyFont="1" applyFill="1" applyBorder="1" applyAlignment="1" applyProtection="1">
      <alignment horizontal="center" vertical="center"/>
      <protection hidden="1"/>
    </xf>
    <xf numFmtId="0" fontId="19" fillId="0" borderId="73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91" xfId="0" applyFont="1" applyFill="1" applyBorder="1" applyAlignment="1" applyProtection="1">
      <alignment horizontal="center" vertical="center" wrapText="1"/>
      <protection hidden="1"/>
    </xf>
    <xf numFmtId="0" fontId="19" fillId="0" borderId="71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73" xfId="0" applyFont="1" applyFill="1" applyBorder="1" applyAlignment="1" applyProtection="1">
      <alignment horizontal="center" vertical="center" wrapText="1"/>
      <protection hidden="1"/>
    </xf>
    <xf numFmtId="0" fontId="19" fillId="0" borderId="71" xfId="0" applyFont="1" applyFill="1" applyBorder="1" applyAlignment="1" applyProtection="1">
      <alignment horizontal="center" vertical="center"/>
      <protection hidden="1"/>
    </xf>
    <xf numFmtId="0" fontId="19" fillId="0" borderId="75" xfId="0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37" fillId="0" borderId="157" xfId="0" applyFont="1" applyBorder="1" applyAlignment="1">
      <alignment horizontal="center" vertical="center"/>
    </xf>
    <xf numFmtId="0" fontId="37" fillId="0" borderId="158" xfId="0" applyFont="1" applyBorder="1" applyAlignment="1">
      <alignment horizontal="center" vertical="center"/>
    </xf>
    <xf numFmtId="0" fontId="37" fillId="0" borderId="159" xfId="0" applyFont="1" applyBorder="1" applyAlignment="1">
      <alignment horizontal="center" vertical="center"/>
    </xf>
    <xf numFmtId="0" fontId="37" fillId="0" borderId="86" xfId="0" applyFont="1" applyBorder="1" applyAlignment="1">
      <alignment horizontal="center" vertical="center"/>
    </xf>
    <xf numFmtId="0" fontId="37" fillId="0" borderId="87" xfId="0" applyFont="1" applyBorder="1" applyAlignment="1">
      <alignment horizontal="center" vertical="center"/>
    </xf>
    <xf numFmtId="0" fontId="37" fillId="0" borderId="88" xfId="0" applyFont="1" applyBorder="1" applyAlignment="1">
      <alignment horizontal="center" vertic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91" xfId="0" applyFont="1" applyFill="1" applyBorder="1" applyAlignment="1" applyProtection="1">
      <alignment horizontal="center" vertical="center" wrapText="1"/>
      <protection locked="0"/>
    </xf>
    <xf numFmtId="0" fontId="33" fillId="0" borderId="81" xfId="0" applyFont="1" applyFill="1" applyBorder="1" applyAlignment="1" applyProtection="1">
      <alignment horizontal="center" vertical="center" wrapText="1"/>
      <protection locked="0"/>
    </xf>
    <xf numFmtId="0" fontId="33" fillId="0" borderId="68" xfId="0" applyFont="1" applyFill="1" applyBorder="1" applyAlignment="1" applyProtection="1">
      <alignment horizontal="center" vertical="center" wrapText="1"/>
      <protection locked="0"/>
    </xf>
    <xf numFmtId="0" fontId="33" fillId="0" borderId="84" xfId="0" applyFont="1" applyFill="1" applyBorder="1" applyAlignment="1" applyProtection="1">
      <alignment horizontal="center" vertical="center" wrapText="1"/>
      <protection locked="0"/>
    </xf>
    <xf numFmtId="0" fontId="19" fillId="0" borderId="160" xfId="96" applyFont="1" applyFill="1" applyBorder="1" applyAlignment="1">
      <alignment horizontal="center" vertical="center" wrapText="1"/>
      <protection/>
    </xf>
    <xf numFmtId="0" fontId="19" fillId="0" borderId="161" xfId="96" applyFont="1" applyFill="1" applyBorder="1" applyAlignment="1">
      <alignment horizontal="center" vertical="center" wrapText="1"/>
      <protection/>
    </xf>
    <xf numFmtId="0" fontId="19" fillId="0" borderId="92" xfId="96" applyFont="1" applyFill="1" applyBorder="1" applyAlignment="1">
      <alignment horizontal="center" vertical="center" wrapText="1"/>
      <protection/>
    </xf>
    <xf numFmtId="0" fontId="19" fillId="0" borderId="92" xfId="96" applyFont="1" applyFill="1" applyBorder="1" applyAlignment="1">
      <alignment horizontal="center" vertical="center"/>
      <protection/>
    </xf>
    <xf numFmtId="0" fontId="19" fillId="0" borderId="71" xfId="96" applyFont="1" applyFill="1" applyBorder="1" applyAlignment="1">
      <alignment horizontal="center" vertical="center"/>
      <protection/>
    </xf>
    <xf numFmtId="0" fontId="19" fillId="0" borderId="72" xfId="96" applyFont="1" applyFill="1" applyBorder="1" applyAlignment="1">
      <alignment horizontal="center" vertical="center"/>
      <protection/>
    </xf>
    <xf numFmtId="0" fontId="19" fillId="0" borderId="73" xfId="96" applyFont="1" applyFill="1" applyBorder="1" applyAlignment="1">
      <alignment horizontal="center" vertical="center"/>
      <protection/>
    </xf>
    <xf numFmtId="0" fontId="19" fillId="0" borderId="82" xfId="96" applyFont="1" applyFill="1" applyBorder="1" applyAlignment="1">
      <alignment horizontal="center" vertical="center"/>
      <protection/>
    </xf>
    <xf numFmtId="0" fontId="19" fillId="0" borderId="40" xfId="96" applyFont="1" applyFill="1" applyBorder="1" applyAlignment="1">
      <alignment horizontal="center" vertical="center"/>
      <protection/>
    </xf>
    <xf numFmtId="0" fontId="19" fillId="0" borderId="81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105" xfId="0" applyNumberFormat="1" applyFont="1" applyFill="1" applyBorder="1" applyAlignment="1">
      <alignment horizontal="center"/>
    </xf>
    <xf numFmtId="0" fontId="33" fillId="0" borderId="105" xfId="0" applyFont="1" applyFill="1" applyBorder="1" applyAlignment="1">
      <alignment horizontal="center"/>
    </xf>
    <xf numFmtId="0" fontId="19" fillId="0" borderId="71" xfId="96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62" xfId="99" applyFont="1" applyFill="1" applyBorder="1" applyAlignment="1" applyProtection="1">
      <alignment horizontal="center" vertical="center" wrapText="1"/>
      <protection locked="0"/>
    </xf>
    <xf numFmtId="0" fontId="35" fillId="0" borderId="163" xfId="99" applyFont="1" applyFill="1" applyBorder="1" applyAlignment="1" applyProtection="1">
      <alignment horizontal="center" vertical="center" wrapText="1"/>
      <protection locked="0"/>
    </xf>
    <xf numFmtId="0" fontId="35" fillId="0" borderId="164" xfId="99" applyFont="1" applyFill="1" applyBorder="1" applyAlignment="1" applyProtection="1">
      <alignment horizontal="center" vertical="center" wrapText="1"/>
      <protection locked="0"/>
    </xf>
    <xf numFmtId="0" fontId="35" fillId="0" borderId="165" xfId="99" applyFont="1" applyFill="1" applyBorder="1" applyAlignment="1" applyProtection="1">
      <alignment horizontal="center"/>
      <protection locked="0"/>
    </xf>
    <xf numFmtId="0" fontId="35" fillId="0" borderId="166" xfId="99" applyFont="1" applyFill="1" applyBorder="1" applyAlignment="1" applyProtection="1">
      <alignment horizontal="center"/>
      <protection locked="0"/>
    </xf>
    <xf numFmtId="0" fontId="35" fillId="0" borderId="167" xfId="99" applyFont="1" applyFill="1" applyBorder="1" applyAlignment="1" applyProtection="1">
      <alignment horizontal="center"/>
      <protection locked="0"/>
    </xf>
    <xf numFmtId="0" fontId="35" fillId="0" borderId="168" xfId="93" applyFont="1" applyFill="1" applyBorder="1" applyAlignment="1">
      <alignment horizontal="center" vertical="center"/>
      <protection/>
    </xf>
    <xf numFmtId="0" fontId="35" fillId="0" borderId="166" xfId="93" applyFont="1" applyFill="1" applyBorder="1" applyAlignment="1">
      <alignment horizontal="center" vertical="center"/>
      <protection/>
    </xf>
    <xf numFmtId="0" fontId="35" fillId="0" borderId="169" xfId="93" applyFont="1" applyFill="1" applyBorder="1" applyAlignment="1">
      <alignment horizontal="center" vertical="center"/>
      <protection/>
    </xf>
    <xf numFmtId="0" fontId="35" fillId="0" borderId="63" xfId="93" applyFont="1" applyFill="1" applyBorder="1" applyAlignment="1">
      <alignment horizontal="center" vertical="center"/>
      <protection/>
    </xf>
    <xf numFmtId="0" fontId="35" fillId="0" borderId="47" xfId="93" applyFont="1" applyFill="1" applyBorder="1" applyAlignment="1">
      <alignment horizontal="center" vertical="center"/>
      <protection/>
    </xf>
    <xf numFmtId="0" fontId="35" fillId="0" borderId="48" xfId="93" applyFont="1" applyFill="1" applyBorder="1" applyAlignment="1">
      <alignment horizontal="center" vertical="center"/>
      <protection/>
    </xf>
    <xf numFmtId="0" fontId="35" fillId="0" borderId="111" xfId="100" applyFont="1" applyFill="1" applyBorder="1" applyAlignment="1" applyProtection="1">
      <alignment horizontal="left" vertical="center"/>
      <protection locked="0"/>
    </xf>
    <xf numFmtId="0" fontId="35" fillId="0" borderId="113" xfId="100" applyFont="1" applyFill="1" applyBorder="1" applyAlignment="1" applyProtection="1">
      <alignment horizontal="left" vertical="center"/>
      <protection locked="0"/>
    </xf>
    <xf numFmtId="0" fontId="35" fillId="0" borderId="111" xfId="99" applyFont="1" applyFill="1" applyBorder="1" applyAlignment="1" applyProtection="1">
      <alignment horizontal="center"/>
      <protection locked="0"/>
    </xf>
    <xf numFmtId="0" fontId="35" fillId="0" borderId="112" xfId="99" applyFont="1" applyFill="1" applyBorder="1" applyAlignment="1" applyProtection="1">
      <alignment horizontal="center"/>
      <protection locked="0"/>
    </xf>
    <xf numFmtId="0" fontId="35" fillId="0" borderId="113" xfId="99" applyFont="1" applyFill="1" applyBorder="1" applyAlignment="1" applyProtection="1">
      <alignment horizontal="center"/>
      <protection locked="0"/>
    </xf>
    <xf numFmtId="0" fontId="35" fillId="0" borderId="117" xfId="99" applyFont="1" applyFill="1" applyBorder="1" applyAlignment="1" applyProtection="1">
      <alignment horizontal="center" vertical="center" wrapText="1"/>
      <protection locked="0"/>
    </xf>
    <xf numFmtId="0" fontId="35" fillId="0" borderId="39" xfId="99" applyFont="1" applyFill="1" applyBorder="1" applyAlignment="1" applyProtection="1">
      <alignment horizontal="center"/>
      <protection locked="0"/>
    </xf>
    <xf numFmtId="0" fontId="35" fillId="0" borderId="107" xfId="99" applyFont="1" applyFill="1" applyBorder="1" applyAlignment="1" applyProtection="1">
      <alignment horizontal="center"/>
      <protection locked="0"/>
    </xf>
    <xf numFmtId="0" fontId="35" fillId="0" borderId="165" xfId="100" applyFont="1" applyFill="1" applyBorder="1" applyAlignment="1" applyProtection="1">
      <alignment horizontal="center"/>
      <protection locked="0"/>
    </xf>
    <xf numFmtId="0" fontId="35" fillId="0" borderId="166" xfId="100" applyFont="1" applyFill="1" applyBorder="1" applyAlignment="1" applyProtection="1">
      <alignment horizontal="center"/>
      <protection locked="0"/>
    </xf>
    <xf numFmtId="0" fontId="35" fillId="0" borderId="167" xfId="100" applyFont="1" applyFill="1" applyBorder="1" applyAlignment="1" applyProtection="1">
      <alignment horizontal="center"/>
      <protection locked="0"/>
    </xf>
    <xf numFmtId="0" fontId="35" fillId="0" borderId="47" xfId="99" applyFont="1" applyFill="1" applyBorder="1" applyAlignment="1" applyProtection="1">
      <alignment horizontal="center"/>
      <protection locked="0"/>
    </xf>
    <xf numFmtId="0" fontId="35" fillId="0" borderId="110" xfId="99" applyFont="1" applyFill="1" applyBorder="1" applyAlignment="1" applyProtection="1">
      <alignment horizontal="center"/>
      <protection locked="0"/>
    </xf>
    <xf numFmtId="0" fontId="35" fillId="0" borderId="170" xfId="99" applyFont="1" applyFill="1" applyBorder="1" applyAlignment="1" applyProtection="1">
      <alignment horizontal="center"/>
      <protection locked="0"/>
    </xf>
    <xf numFmtId="0" fontId="35" fillId="0" borderId="171" xfId="99" applyFont="1" applyFill="1" applyBorder="1" applyAlignment="1" applyProtection="1">
      <alignment horizontal="center"/>
      <protection locked="0"/>
    </xf>
    <xf numFmtId="0" fontId="35" fillId="0" borderId="170" xfId="93" applyFont="1" applyFill="1" applyBorder="1" applyAlignment="1">
      <alignment horizontal="center"/>
      <protection/>
    </xf>
    <xf numFmtId="0" fontId="35" fillId="0" borderId="171" xfId="93" applyFont="1" applyFill="1" applyBorder="1" applyAlignment="1">
      <alignment horizontal="center"/>
      <protection/>
    </xf>
    <xf numFmtId="0" fontId="35" fillId="0" borderId="172" xfId="93" applyFont="1" applyFill="1" applyBorder="1" applyAlignment="1">
      <alignment horizontal="center"/>
      <protection/>
    </xf>
    <xf numFmtId="0" fontId="35" fillId="0" borderId="123" xfId="99" applyFont="1" applyFill="1" applyBorder="1" applyAlignment="1" applyProtection="1">
      <alignment horizontal="center" vertical="center"/>
      <protection locked="0"/>
    </xf>
    <xf numFmtId="0" fontId="35" fillId="0" borderId="110" xfId="99" applyFont="1" applyFill="1" applyBorder="1" applyAlignment="1" applyProtection="1">
      <alignment horizontal="center" vertical="center"/>
      <protection locked="0"/>
    </xf>
    <xf numFmtId="0" fontId="35" fillId="0" borderId="47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="95" zoomScaleSheetLayoutView="9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B26" sqref="BB26"/>
    </sheetView>
  </sheetViews>
  <sheetFormatPr defaultColWidth="8.875" defaultRowHeight="12.75"/>
  <cols>
    <col min="1" max="1" width="20.75390625" style="4" customWidth="1"/>
    <col min="2" max="2" width="9.00390625" style="4" customWidth="1"/>
    <col min="3" max="3" width="10.125" style="4" customWidth="1"/>
    <col min="4" max="4" width="10.00390625" style="4" customWidth="1"/>
    <col min="5" max="5" width="6.875" style="4" customWidth="1"/>
    <col min="6" max="6" width="11.125" style="4" customWidth="1"/>
    <col min="7" max="7" width="7.25390625" style="4" customWidth="1"/>
    <col min="8" max="8" width="8.875" style="4" customWidth="1"/>
    <col min="9" max="9" width="9.00390625" style="4" customWidth="1"/>
    <col min="10" max="10" width="7.375" style="4" customWidth="1"/>
    <col min="11" max="11" width="9.125" style="4" customWidth="1"/>
    <col min="12" max="12" width="5.625" style="4" customWidth="1"/>
    <col min="13" max="13" width="7.75390625" style="4" hidden="1" customWidth="1"/>
    <col min="14" max="14" width="0.12890625" style="4" hidden="1" customWidth="1"/>
    <col min="15" max="15" width="6.625" style="4" hidden="1" customWidth="1"/>
    <col min="16" max="16" width="7.75390625" style="4" hidden="1" customWidth="1"/>
    <col min="17" max="17" width="6.00390625" style="4" hidden="1" customWidth="1"/>
    <col min="18" max="18" width="7.00390625" style="4" hidden="1" customWidth="1"/>
    <col min="19" max="19" width="4.75390625" style="4" hidden="1" customWidth="1"/>
    <col min="20" max="21" width="6.625" style="4" hidden="1" customWidth="1"/>
    <col min="22" max="22" width="5.25390625" style="4" hidden="1" customWidth="1"/>
    <col min="23" max="23" width="7.875" style="4" customWidth="1"/>
    <col min="24" max="25" width="7.375" style="4" customWidth="1"/>
    <col min="26" max="26" width="8.25390625" style="4" customWidth="1"/>
    <col min="27" max="27" width="5.875" style="4" bestFit="1" customWidth="1"/>
    <col min="28" max="28" width="9.875" style="4" customWidth="1"/>
    <col min="29" max="29" width="9.00390625" style="4" customWidth="1"/>
    <col min="30" max="30" width="6.875" style="4" customWidth="1"/>
    <col min="31" max="31" width="9.875" style="4" customWidth="1"/>
    <col min="32" max="32" width="5.875" style="4" bestFit="1" customWidth="1"/>
    <col min="33" max="33" width="9.625" style="4" customWidth="1"/>
    <col min="34" max="34" width="8.625" style="4" customWidth="1"/>
    <col min="35" max="35" width="6.375" style="4" customWidth="1"/>
    <col min="36" max="36" width="9.00390625" style="4" customWidth="1"/>
    <col min="37" max="37" width="5.875" style="4" bestFit="1" customWidth="1"/>
    <col min="38" max="38" width="8.625" style="4" customWidth="1"/>
    <col min="39" max="39" width="7.75390625" style="4" customWidth="1"/>
    <col min="40" max="40" width="7.375" style="4" customWidth="1"/>
    <col min="41" max="41" width="8.25390625" style="4" customWidth="1"/>
    <col min="42" max="42" width="5.875" style="4" bestFit="1" customWidth="1"/>
    <col min="43" max="43" width="7.625" style="4" hidden="1" customWidth="1"/>
    <col min="44" max="47" width="3.875" style="4" hidden="1" customWidth="1"/>
    <col min="48" max="48" width="7.25390625" style="4" customWidth="1"/>
    <col min="49" max="49" width="6.25390625" style="4" customWidth="1"/>
    <col min="50" max="50" width="6.00390625" style="4" customWidth="1"/>
    <col min="51" max="51" width="6.875" style="4" customWidth="1"/>
    <col min="52" max="52" width="6.375" style="4" customWidth="1"/>
    <col min="53" max="53" width="8.125" style="4" bestFit="1" customWidth="1"/>
    <col min="54" max="54" width="6.75390625" style="4" customWidth="1"/>
    <col min="55" max="55" width="6.375" style="4" customWidth="1"/>
    <col min="56" max="56" width="6.875" style="4" customWidth="1"/>
    <col min="57" max="57" width="5.875" style="4" bestFit="1" customWidth="1"/>
    <col min="58" max="58" width="8.00390625" style="4" customWidth="1"/>
    <col min="59" max="59" width="7.125" style="4" customWidth="1"/>
    <col min="60" max="60" width="6.75390625" style="4" customWidth="1"/>
    <col min="61" max="61" width="6.125" style="4" customWidth="1"/>
    <col min="62" max="62" width="5.25390625" style="4" bestFit="1" customWidth="1"/>
    <col min="63" max="63" width="7.00390625" style="4" bestFit="1" customWidth="1"/>
    <col min="64" max="64" width="6.625" style="4" bestFit="1" customWidth="1"/>
    <col min="65" max="65" width="5.25390625" style="4" customWidth="1"/>
    <col min="66" max="66" width="5.125" style="4" customWidth="1"/>
    <col min="67" max="67" width="5.875" style="4" customWidth="1"/>
    <col min="68" max="68" width="7.00390625" style="4" hidden="1" customWidth="1"/>
    <col min="69" max="70" width="4.00390625" style="4" hidden="1" customWidth="1"/>
    <col min="71" max="72" width="3.875" style="4" hidden="1" customWidth="1"/>
    <col min="73" max="73" width="9.875" style="4" customWidth="1"/>
    <col min="74" max="74" width="8.125" style="4" customWidth="1"/>
    <col min="75" max="75" width="6.875" style="4" customWidth="1"/>
    <col min="76" max="76" width="8.25390625" style="4" customWidth="1"/>
    <col min="77" max="77" width="7.75390625" style="4" customWidth="1"/>
    <col min="78" max="16384" width="8.875" style="4" customWidth="1"/>
  </cols>
  <sheetData>
    <row r="1" spans="1:72" ht="19.5" customHeight="1">
      <c r="A1" s="1"/>
      <c r="B1" s="2"/>
      <c r="C1" s="401" t="s">
        <v>130</v>
      </c>
      <c r="D1" s="401"/>
      <c r="E1" s="401"/>
      <c r="F1" s="401"/>
      <c r="G1" s="401"/>
      <c r="H1" s="401"/>
      <c r="I1" s="401"/>
      <c r="J1" s="401"/>
      <c r="K1" s="401"/>
      <c r="L1" s="401"/>
      <c r="M1" s="402"/>
      <c r="N1" s="402"/>
      <c r="O1" s="402"/>
      <c r="P1" s="402"/>
      <c r="Q1" s="402"/>
      <c r="R1" s="3"/>
      <c r="S1" s="3"/>
      <c r="T1" s="3"/>
      <c r="U1" s="3"/>
      <c r="V1" s="3"/>
      <c r="W1" s="3"/>
      <c r="X1" s="564">
        <v>43340</v>
      </c>
      <c r="Y1" s="565"/>
      <c r="Z1" s="565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398" t="s">
        <v>16</v>
      </c>
      <c r="B3" s="577" t="s">
        <v>45</v>
      </c>
      <c r="C3" s="579" t="s">
        <v>46</v>
      </c>
      <c r="D3" s="580"/>
      <c r="E3" s="580"/>
      <c r="F3" s="580"/>
      <c r="G3" s="581"/>
      <c r="H3" s="567" t="s">
        <v>47</v>
      </c>
      <c r="I3" s="581"/>
      <c r="J3" s="581"/>
      <c r="K3" s="581"/>
      <c r="L3" s="581"/>
      <c r="M3" s="582" t="s">
        <v>48</v>
      </c>
      <c r="N3" s="582"/>
      <c r="O3" s="582"/>
      <c r="P3" s="582"/>
      <c r="Q3" s="583"/>
      <c r="R3" s="576" t="s">
        <v>49</v>
      </c>
      <c r="S3" s="403"/>
      <c r="T3" s="403"/>
      <c r="U3" s="403"/>
      <c r="V3" s="572"/>
      <c r="W3" s="567" t="s">
        <v>50</v>
      </c>
      <c r="X3" s="567"/>
      <c r="Y3" s="567"/>
      <c r="Z3" s="567"/>
      <c r="AA3" s="571"/>
      <c r="AB3" s="573" t="s">
        <v>51</v>
      </c>
      <c r="AC3" s="573"/>
      <c r="AD3" s="573"/>
      <c r="AE3" s="573"/>
      <c r="AF3" s="404"/>
      <c r="AG3" s="567" t="s">
        <v>52</v>
      </c>
      <c r="AH3" s="567"/>
      <c r="AI3" s="567"/>
      <c r="AJ3" s="567"/>
      <c r="AK3" s="571"/>
      <c r="AL3" s="573" t="s">
        <v>71</v>
      </c>
      <c r="AM3" s="573"/>
      <c r="AN3" s="573"/>
      <c r="AO3" s="573"/>
      <c r="AP3" s="404"/>
      <c r="AQ3" s="403" t="s">
        <v>53</v>
      </c>
      <c r="AR3" s="403"/>
      <c r="AS3" s="403"/>
      <c r="AT3" s="403"/>
      <c r="AU3" s="572"/>
      <c r="AV3" s="573" t="s">
        <v>54</v>
      </c>
      <c r="AW3" s="573"/>
      <c r="AX3" s="573"/>
      <c r="AY3" s="573"/>
      <c r="AZ3" s="404"/>
      <c r="BA3" s="573" t="s">
        <v>55</v>
      </c>
      <c r="BB3" s="573"/>
      <c r="BC3" s="573"/>
      <c r="BD3" s="573"/>
      <c r="BE3" s="400"/>
      <c r="BF3" s="566" t="s">
        <v>56</v>
      </c>
      <c r="BG3" s="567"/>
      <c r="BH3" s="567"/>
      <c r="BI3" s="567"/>
      <c r="BJ3" s="568"/>
      <c r="BK3" s="569" t="s">
        <v>57</v>
      </c>
      <c r="BL3" s="570"/>
      <c r="BM3" s="570"/>
      <c r="BN3" s="570"/>
      <c r="BO3" s="571"/>
      <c r="BP3" s="572" t="s">
        <v>58</v>
      </c>
      <c r="BQ3" s="572"/>
      <c r="BR3" s="572"/>
      <c r="BS3" s="572"/>
      <c r="BT3" s="572"/>
      <c r="BU3" s="573" t="s">
        <v>59</v>
      </c>
      <c r="BV3" s="574"/>
      <c r="BW3" s="574"/>
      <c r="BX3" s="574"/>
      <c r="BY3" s="575"/>
    </row>
    <row r="4" spans="1:77" ht="138.75" customHeight="1" thickBot="1">
      <c r="A4" s="399"/>
      <c r="B4" s="578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169" t="s">
        <v>39</v>
      </c>
      <c r="R4" s="20" t="s">
        <v>36</v>
      </c>
      <c r="S4" s="7" t="s">
        <v>37</v>
      </c>
      <c r="T4" s="7" t="s">
        <v>0</v>
      </c>
      <c r="U4" s="7" t="s">
        <v>38</v>
      </c>
      <c r="V4" s="21" t="s">
        <v>39</v>
      </c>
      <c r="W4" s="9" t="s">
        <v>63</v>
      </c>
      <c r="X4" s="7" t="s">
        <v>37</v>
      </c>
      <c r="Y4" s="7" t="s">
        <v>0</v>
      </c>
      <c r="Z4" s="7" t="s">
        <v>38</v>
      </c>
      <c r="AA4" s="21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21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21" t="s">
        <v>39</v>
      </c>
      <c r="AQ4" s="9" t="s">
        <v>66</v>
      </c>
      <c r="AR4" s="7" t="s">
        <v>37</v>
      </c>
      <c r="AS4" s="7" t="s">
        <v>0</v>
      </c>
      <c r="AT4" s="7" t="s">
        <v>38</v>
      </c>
      <c r="AU4" s="8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21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8" t="s">
        <v>39</v>
      </c>
      <c r="BK4" s="391" t="s">
        <v>67</v>
      </c>
      <c r="BL4" s="392" t="s">
        <v>37</v>
      </c>
      <c r="BM4" s="392" t="s">
        <v>0</v>
      </c>
      <c r="BN4" s="392" t="s">
        <v>38</v>
      </c>
      <c r="BO4" s="393" t="s">
        <v>39</v>
      </c>
      <c r="BP4" s="11" t="s">
        <v>67</v>
      </c>
      <c r="BQ4" s="12" t="s">
        <v>37</v>
      </c>
      <c r="BR4" s="12" t="s">
        <v>0</v>
      </c>
      <c r="BS4" s="12" t="s">
        <v>38</v>
      </c>
      <c r="BT4" s="13" t="s">
        <v>39</v>
      </c>
      <c r="BU4" s="11" t="s">
        <v>67</v>
      </c>
      <c r="BV4" s="12" t="s">
        <v>37</v>
      </c>
      <c r="BW4" s="12" t="s">
        <v>0</v>
      </c>
      <c r="BX4" s="12" t="s">
        <v>38</v>
      </c>
      <c r="BY4" s="21" t="s">
        <v>39</v>
      </c>
    </row>
    <row r="5" spans="1:77" s="14" customFormat="1" ht="18" customHeight="1">
      <c r="A5" s="99" t="s">
        <v>1</v>
      </c>
      <c r="B5" s="100"/>
      <c r="C5" s="101"/>
      <c r="D5" s="102"/>
      <c r="E5" s="103"/>
      <c r="F5" s="102"/>
      <c r="G5" s="104"/>
      <c r="H5" s="105"/>
      <c r="I5" s="102"/>
      <c r="J5" s="106"/>
      <c r="K5" s="102"/>
      <c r="L5" s="104"/>
      <c r="M5" s="107"/>
      <c r="N5" s="108"/>
      <c r="O5" s="103"/>
      <c r="P5" s="108"/>
      <c r="Q5" s="170"/>
      <c r="R5" s="168"/>
      <c r="S5" s="109"/>
      <c r="T5" s="110"/>
      <c r="U5" s="109"/>
      <c r="V5" s="111"/>
      <c r="W5" s="382"/>
      <c r="X5" s="109"/>
      <c r="Y5" s="110"/>
      <c r="Z5" s="109"/>
      <c r="AA5" s="111"/>
      <c r="AB5" s="113"/>
      <c r="AC5" s="109"/>
      <c r="AD5" s="110"/>
      <c r="AE5" s="109"/>
      <c r="AF5" s="112"/>
      <c r="AG5" s="113"/>
      <c r="AH5" s="109"/>
      <c r="AI5" s="110"/>
      <c r="AJ5" s="109"/>
      <c r="AK5" s="111"/>
      <c r="AL5" s="114"/>
      <c r="AM5" s="115"/>
      <c r="AN5" s="116"/>
      <c r="AO5" s="115"/>
      <c r="AP5" s="117"/>
      <c r="AQ5" s="118"/>
      <c r="AR5" s="119"/>
      <c r="AS5" s="119"/>
      <c r="AT5" s="119"/>
      <c r="AU5" s="120"/>
      <c r="AV5" s="121"/>
      <c r="AW5" s="119"/>
      <c r="AX5" s="119"/>
      <c r="AY5" s="119"/>
      <c r="AZ5" s="117"/>
      <c r="BA5" s="122"/>
      <c r="BB5" s="115"/>
      <c r="BC5" s="116"/>
      <c r="BD5" s="115"/>
      <c r="BE5" s="123"/>
      <c r="BF5" s="124"/>
      <c r="BG5" s="119"/>
      <c r="BH5" s="119"/>
      <c r="BI5" s="119"/>
      <c r="BJ5" s="120"/>
      <c r="BK5" s="125"/>
      <c r="BL5" s="126"/>
      <c r="BM5" s="126"/>
      <c r="BN5" s="126"/>
      <c r="BO5" s="127"/>
      <c r="BP5" s="128"/>
      <c r="BQ5" s="129"/>
      <c r="BR5" s="129"/>
      <c r="BS5" s="129"/>
      <c r="BT5" s="130"/>
      <c r="BU5" s="131"/>
      <c r="BV5" s="132"/>
      <c r="BW5" s="132"/>
      <c r="BX5" s="132"/>
      <c r="BY5" s="133"/>
    </row>
    <row r="6" spans="1:77" s="14" customFormat="1" ht="15.75" customHeight="1">
      <c r="A6" s="394" t="s">
        <v>17</v>
      </c>
      <c r="B6" s="171"/>
      <c r="C6" s="405">
        <f aca="true" t="shared" si="0" ref="C6:C25">SUM(H6+M6+R6+W6+AB6+AG6+AL6+AQ6+AV6+BA6+BF6+BK6+BP6+BU6)</f>
        <v>6531</v>
      </c>
      <c r="D6" s="406">
        <f aca="true" t="shared" si="1" ref="D6:D25">I6+N6+S6+X6+AC6+AH6+AM6+AR6+AW6+BB6+BG6+BL6+BQ6+BV6</f>
        <v>6298</v>
      </c>
      <c r="E6" s="407">
        <f aca="true" t="shared" si="2" ref="E6:E26">D6/C6*100</f>
        <v>96.43239932629</v>
      </c>
      <c r="F6" s="406">
        <f aca="true" t="shared" si="3" ref="F6:F24">K6+P6+U6+Z6+AE6+AJ6+AO6+AT6+AY6+BD6+BI6+BN6+BS6+BX6</f>
        <v>11385</v>
      </c>
      <c r="G6" s="408">
        <f aca="true" t="shared" si="4" ref="G6:G26">F6/D6*10</f>
        <v>18.077167354715783</v>
      </c>
      <c r="H6" s="409">
        <v>2439</v>
      </c>
      <c r="I6" s="410">
        <v>2439</v>
      </c>
      <c r="J6" s="411">
        <f aca="true" t="shared" si="5" ref="J6:J26">I6/H6*100</f>
        <v>100</v>
      </c>
      <c r="K6" s="412">
        <v>4880</v>
      </c>
      <c r="L6" s="413">
        <f aca="true" t="shared" si="6" ref="L6:L26">K6/I6*10</f>
        <v>20.00820008200082</v>
      </c>
      <c r="M6" s="414">
        <v>255</v>
      </c>
      <c r="N6" s="415">
        <v>255</v>
      </c>
      <c r="O6" s="411">
        <f aca="true" t="shared" si="7" ref="O6:O14">N6/M6*100</f>
        <v>100</v>
      </c>
      <c r="P6" s="415">
        <v>528</v>
      </c>
      <c r="Q6" s="416">
        <f aca="true" t="shared" si="8" ref="Q6:Q14">P6/N6*10</f>
        <v>20.705882352941178</v>
      </c>
      <c r="R6" s="417"/>
      <c r="S6" s="418"/>
      <c r="T6" s="419"/>
      <c r="U6" s="418"/>
      <c r="V6" s="420"/>
      <c r="W6" s="421">
        <v>230</v>
      </c>
      <c r="X6" s="422">
        <v>230</v>
      </c>
      <c r="Y6" s="411">
        <f>X6/W6*100</f>
        <v>100</v>
      </c>
      <c r="Z6" s="412">
        <v>294</v>
      </c>
      <c r="AA6" s="420">
        <f>Z6/X6*10</f>
        <v>12.782608695652174</v>
      </c>
      <c r="AB6" s="423">
        <v>549</v>
      </c>
      <c r="AC6" s="424">
        <v>549</v>
      </c>
      <c r="AD6" s="425">
        <f aca="true" t="shared" si="9" ref="AD6:AD19">AC6/AB6*100</f>
        <v>100</v>
      </c>
      <c r="AE6" s="424">
        <v>1028</v>
      </c>
      <c r="AF6" s="426">
        <f aca="true" t="shared" si="10" ref="AF6:AF19">AE6/AC6*10</f>
        <v>18.72495446265938</v>
      </c>
      <c r="AG6" s="423">
        <v>120</v>
      </c>
      <c r="AH6" s="427">
        <v>120</v>
      </c>
      <c r="AI6" s="428">
        <f aca="true" t="shared" si="11" ref="AI6:AI26">AH6/AG6*100</f>
        <v>100</v>
      </c>
      <c r="AJ6" s="427">
        <v>228</v>
      </c>
      <c r="AK6" s="429">
        <f aca="true" t="shared" si="12" ref="AK6:AK26">AJ6/AH6*10</f>
        <v>19</v>
      </c>
      <c r="AL6" s="423">
        <v>2548</v>
      </c>
      <c r="AM6" s="424">
        <v>2548</v>
      </c>
      <c r="AN6" s="430">
        <f aca="true" t="shared" si="13" ref="AN6:AN26">AM6/AL6*100</f>
        <v>100</v>
      </c>
      <c r="AO6" s="424">
        <v>4226</v>
      </c>
      <c r="AP6" s="431">
        <f aca="true" t="shared" si="14" ref="AP6:AP26">AO6/AM6*10</f>
        <v>16.585557299843014</v>
      </c>
      <c r="AQ6" s="432">
        <v>90</v>
      </c>
      <c r="AR6" s="433"/>
      <c r="AS6" s="433"/>
      <c r="AT6" s="433"/>
      <c r="AU6" s="434"/>
      <c r="AV6" s="435"/>
      <c r="AW6" s="433"/>
      <c r="AX6" s="433"/>
      <c r="AY6" s="433"/>
      <c r="AZ6" s="436"/>
      <c r="BA6" s="423">
        <v>250</v>
      </c>
      <c r="BB6" s="437">
        <v>107</v>
      </c>
      <c r="BC6" s="411">
        <f>BB6/BA6*100</f>
        <v>42.8</v>
      </c>
      <c r="BD6" s="437">
        <v>136</v>
      </c>
      <c r="BE6" s="413">
        <f>BD6/BB6*10</f>
        <v>12.710280373831775</v>
      </c>
      <c r="BF6" s="438">
        <v>50</v>
      </c>
      <c r="BG6" s="439">
        <v>50</v>
      </c>
      <c r="BH6" s="439">
        <f>BG6/BF6*100</f>
        <v>100</v>
      </c>
      <c r="BI6" s="439">
        <v>65</v>
      </c>
      <c r="BJ6" s="434">
        <f>BI6/BG6*10</f>
        <v>13</v>
      </c>
      <c r="BK6" s="435"/>
      <c r="BL6" s="439"/>
      <c r="BM6" s="439"/>
      <c r="BN6" s="439"/>
      <c r="BO6" s="440"/>
      <c r="BP6" s="441"/>
      <c r="BQ6" s="439"/>
      <c r="BR6" s="439"/>
      <c r="BS6" s="439"/>
      <c r="BT6" s="442"/>
      <c r="BU6" s="443"/>
      <c r="BV6" s="444"/>
      <c r="BW6" s="444"/>
      <c r="BX6" s="444"/>
      <c r="BY6" s="445"/>
    </row>
    <row r="7" spans="1:77" s="14" customFormat="1" ht="15.75" customHeight="1">
      <c r="A7" s="394" t="s">
        <v>18</v>
      </c>
      <c r="B7" s="171"/>
      <c r="C7" s="405">
        <f t="shared" si="0"/>
        <v>21736</v>
      </c>
      <c r="D7" s="406">
        <f t="shared" si="1"/>
        <v>21422</v>
      </c>
      <c r="E7" s="407">
        <f t="shared" si="2"/>
        <v>98.55539197644461</v>
      </c>
      <c r="F7" s="406">
        <f t="shared" si="3"/>
        <v>39970</v>
      </c>
      <c r="G7" s="408">
        <f t="shared" si="4"/>
        <v>18.658388572495564</v>
      </c>
      <c r="H7" s="409">
        <v>9463</v>
      </c>
      <c r="I7" s="410">
        <v>9463</v>
      </c>
      <c r="J7" s="411">
        <f t="shared" si="5"/>
        <v>100</v>
      </c>
      <c r="K7" s="412">
        <v>18407</v>
      </c>
      <c r="L7" s="413">
        <f t="shared" si="6"/>
        <v>19.45154813484096</v>
      </c>
      <c r="M7" s="414">
        <v>1469</v>
      </c>
      <c r="N7" s="415">
        <v>1469</v>
      </c>
      <c r="O7" s="411">
        <f t="shared" si="7"/>
        <v>100</v>
      </c>
      <c r="P7" s="415">
        <v>3253</v>
      </c>
      <c r="Q7" s="416">
        <f t="shared" si="8"/>
        <v>22.144315861130018</v>
      </c>
      <c r="R7" s="417"/>
      <c r="S7" s="418"/>
      <c r="T7" s="419"/>
      <c r="U7" s="418"/>
      <c r="V7" s="420"/>
      <c r="W7" s="421">
        <v>544</v>
      </c>
      <c r="X7" s="422">
        <v>544</v>
      </c>
      <c r="Y7" s="411">
        <f>X7/W7*100</f>
        <v>100</v>
      </c>
      <c r="Z7" s="412">
        <v>538</v>
      </c>
      <c r="AA7" s="420">
        <f>Z7/X7*10</f>
        <v>9.889705882352942</v>
      </c>
      <c r="AB7" s="423">
        <v>3125</v>
      </c>
      <c r="AC7" s="424">
        <v>3038</v>
      </c>
      <c r="AD7" s="425">
        <f t="shared" si="9"/>
        <v>97.21600000000001</v>
      </c>
      <c r="AE7" s="424">
        <v>5813</v>
      </c>
      <c r="AF7" s="426">
        <f t="shared" si="10"/>
        <v>19.13429888084266</v>
      </c>
      <c r="AG7" s="423">
        <v>4886</v>
      </c>
      <c r="AH7" s="427">
        <v>4886</v>
      </c>
      <c r="AI7" s="428">
        <f t="shared" si="11"/>
        <v>100</v>
      </c>
      <c r="AJ7" s="427">
        <v>8927</v>
      </c>
      <c r="AK7" s="429">
        <f t="shared" si="12"/>
        <v>18.270568972574704</v>
      </c>
      <c r="AL7" s="423">
        <v>2022</v>
      </c>
      <c r="AM7" s="424">
        <v>2022</v>
      </c>
      <c r="AN7" s="430">
        <f t="shared" si="13"/>
        <v>100</v>
      </c>
      <c r="AO7" s="424">
        <v>3032</v>
      </c>
      <c r="AP7" s="431">
        <f t="shared" si="14"/>
        <v>14.99505440158259</v>
      </c>
      <c r="AQ7" s="432">
        <v>35</v>
      </c>
      <c r="AR7" s="433"/>
      <c r="AS7" s="433"/>
      <c r="AT7" s="433"/>
      <c r="AU7" s="434"/>
      <c r="AV7" s="435"/>
      <c r="AW7" s="433"/>
      <c r="AX7" s="433"/>
      <c r="AY7" s="433"/>
      <c r="AZ7" s="436"/>
      <c r="BA7" s="423">
        <v>28</v>
      </c>
      <c r="BB7" s="437"/>
      <c r="BC7" s="411"/>
      <c r="BD7" s="437"/>
      <c r="BE7" s="413"/>
      <c r="BF7" s="438">
        <v>45</v>
      </c>
      <c r="BG7" s="439"/>
      <c r="BH7" s="439"/>
      <c r="BI7" s="439"/>
      <c r="BJ7" s="434"/>
      <c r="BK7" s="435"/>
      <c r="BL7" s="439"/>
      <c r="BM7" s="439"/>
      <c r="BN7" s="439"/>
      <c r="BO7" s="440"/>
      <c r="BP7" s="441">
        <v>59</v>
      </c>
      <c r="BQ7" s="439"/>
      <c r="BR7" s="439"/>
      <c r="BS7" s="439"/>
      <c r="BT7" s="442"/>
      <c r="BU7" s="443">
        <v>60</v>
      </c>
      <c r="BV7" s="444"/>
      <c r="BW7" s="444"/>
      <c r="BX7" s="444"/>
      <c r="BY7" s="445"/>
    </row>
    <row r="8" spans="1:77" s="14" customFormat="1" ht="15.75" customHeight="1">
      <c r="A8" s="394" t="s">
        <v>2</v>
      </c>
      <c r="B8" s="171"/>
      <c r="C8" s="405">
        <f t="shared" si="0"/>
        <v>5957</v>
      </c>
      <c r="D8" s="406">
        <f t="shared" si="1"/>
        <v>4637</v>
      </c>
      <c r="E8" s="407">
        <f t="shared" si="2"/>
        <v>77.84119523249959</v>
      </c>
      <c r="F8" s="406">
        <f t="shared" si="3"/>
        <v>6624</v>
      </c>
      <c r="G8" s="408">
        <f t="shared" si="4"/>
        <v>14.28509812378693</v>
      </c>
      <c r="H8" s="409">
        <v>1710</v>
      </c>
      <c r="I8" s="410">
        <v>1710</v>
      </c>
      <c r="J8" s="411">
        <f t="shared" si="5"/>
        <v>100</v>
      </c>
      <c r="K8" s="412">
        <v>2900</v>
      </c>
      <c r="L8" s="413">
        <f t="shared" si="6"/>
        <v>16.95906432748538</v>
      </c>
      <c r="M8" s="414">
        <v>420</v>
      </c>
      <c r="N8" s="415">
        <v>420</v>
      </c>
      <c r="O8" s="411">
        <f t="shared" si="7"/>
        <v>100</v>
      </c>
      <c r="P8" s="415">
        <v>475</v>
      </c>
      <c r="Q8" s="416">
        <f t="shared" si="8"/>
        <v>11.30952380952381</v>
      </c>
      <c r="R8" s="417">
        <v>80</v>
      </c>
      <c r="S8" s="418">
        <v>80</v>
      </c>
      <c r="T8" s="419">
        <f>S8/R8*100</f>
        <v>100</v>
      </c>
      <c r="U8" s="418">
        <v>80</v>
      </c>
      <c r="V8" s="420">
        <f>U8/S8*10</f>
        <v>10</v>
      </c>
      <c r="W8" s="421"/>
      <c r="X8" s="422"/>
      <c r="Y8" s="411"/>
      <c r="Z8" s="412"/>
      <c r="AA8" s="420"/>
      <c r="AB8" s="423">
        <v>777</v>
      </c>
      <c r="AC8" s="424">
        <v>680</v>
      </c>
      <c r="AD8" s="425">
        <f t="shared" si="9"/>
        <v>87.51608751608751</v>
      </c>
      <c r="AE8" s="424">
        <v>884</v>
      </c>
      <c r="AF8" s="426">
        <f t="shared" si="10"/>
        <v>13</v>
      </c>
      <c r="AG8" s="423">
        <v>787</v>
      </c>
      <c r="AH8" s="427">
        <v>787</v>
      </c>
      <c r="AI8" s="428">
        <f t="shared" si="11"/>
        <v>100</v>
      </c>
      <c r="AJ8" s="427">
        <v>1101</v>
      </c>
      <c r="AK8" s="429">
        <f t="shared" si="12"/>
        <v>13.989834815756035</v>
      </c>
      <c r="AL8" s="423">
        <v>1000</v>
      </c>
      <c r="AM8" s="424">
        <v>880</v>
      </c>
      <c r="AN8" s="430">
        <f t="shared" si="13"/>
        <v>88</v>
      </c>
      <c r="AO8" s="424">
        <v>1144</v>
      </c>
      <c r="AP8" s="431">
        <f t="shared" si="14"/>
        <v>13</v>
      </c>
      <c r="AQ8" s="432"/>
      <c r="AR8" s="433"/>
      <c r="AS8" s="433"/>
      <c r="AT8" s="433"/>
      <c r="AU8" s="434"/>
      <c r="AV8" s="435"/>
      <c r="AW8" s="433"/>
      <c r="AX8" s="433"/>
      <c r="AY8" s="433"/>
      <c r="AZ8" s="436"/>
      <c r="BA8" s="423">
        <v>483</v>
      </c>
      <c r="BB8" s="437"/>
      <c r="BC8" s="411"/>
      <c r="BD8" s="437"/>
      <c r="BE8" s="413"/>
      <c r="BF8" s="438"/>
      <c r="BG8" s="439"/>
      <c r="BH8" s="439"/>
      <c r="BI8" s="439"/>
      <c r="BJ8" s="434"/>
      <c r="BK8" s="435"/>
      <c r="BL8" s="439"/>
      <c r="BM8" s="439"/>
      <c r="BN8" s="439"/>
      <c r="BO8" s="440"/>
      <c r="BP8" s="441"/>
      <c r="BQ8" s="439"/>
      <c r="BR8" s="439"/>
      <c r="BS8" s="439"/>
      <c r="BT8" s="442"/>
      <c r="BU8" s="443">
        <v>700</v>
      </c>
      <c r="BV8" s="444">
        <v>80</v>
      </c>
      <c r="BW8" s="430">
        <f>BV8/BU8*100</f>
        <v>11.428571428571429</v>
      </c>
      <c r="BX8" s="444">
        <v>40</v>
      </c>
      <c r="BY8" s="431">
        <f>BX8/BV8*10</f>
        <v>5</v>
      </c>
    </row>
    <row r="9" spans="1:77" s="14" customFormat="1" ht="15.75" customHeight="1">
      <c r="A9" s="394" t="s">
        <v>3</v>
      </c>
      <c r="B9" s="171">
        <v>245</v>
      </c>
      <c r="C9" s="405">
        <f t="shared" si="0"/>
        <v>20924</v>
      </c>
      <c r="D9" s="406">
        <f t="shared" si="1"/>
        <v>19060</v>
      </c>
      <c r="E9" s="407">
        <f t="shared" si="2"/>
        <v>91.09156948958133</v>
      </c>
      <c r="F9" s="406">
        <f t="shared" si="3"/>
        <v>40818</v>
      </c>
      <c r="G9" s="408">
        <f t="shared" si="4"/>
        <v>21.415529905561385</v>
      </c>
      <c r="H9" s="409">
        <v>11217</v>
      </c>
      <c r="I9" s="410">
        <v>11217</v>
      </c>
      <c r="J9" s="411">
        <f t="shared" si="5"/>
        <v>100</v>
      </c>
      <c r="K9" s="412">
        <v>27023</v>
      </c>
      <c r="L9" s="413">
        <f t="shared" si="6"/>
        <v>24.091111705447087</v>
      </c>
      <c r="M9" s="414">
        <v>929</v>
      </c>
      <c r="N9" s="415">
        <v>929</v>
      </c>
      <c r="O9" s="411">
        <f t="shared" si="7"/>
        <v>100</v>
      </c>
      <c r="P9" s="415">
        <v>1962</v>
      </c>
      <c r="Q9" s="416">
        <f t="shared" si="8"/>
        <v>21.1194833153929</v>
      </c>
      <c r="R9" s="417"/>
      <c r="S9" s="418"/>
      <c r="T9" s="419"/>
      <c r="U9" s="418"/>
      <c r="V9" s="420"/>
      <c r="W9" s="421">
        <v>770</v>
      </c>
      <c r="X9" s="422">
        <v>770</v>
      </c>
      <c r="Y9" s="411">
        <f aca="true" t="shared" si="15" ref="Y9:Y18">X9/W9*100</f>
        <v>100</v>
      </c>
      <c r="Z9" s="412">
        <v>574</v>
      </c>
      <c r="AA9" s="420">
        <f aca="true" t="shared" si="16" ref="AA9:AA18">Z9/X9*10</f>
        <v>7.454545454545455</v>
      </c>
      <c r="AB9" s="423">
        <v>3796</v>
      </c>
      <c r="AC9" s="424">
        <v>2606</v>
      </c>
      <c r="AD9" s="425">
        <f t="shared" si="9"/>
        <v>68.65121180189674</v>
      </c>
      <c r="AE9" s="424">
        <v>4322</v>
      </c>
      <c r="AF9" s="426">
        <f t="shared" si="10"/>
        <v>16.58480429777437</v>
      </c>
      <c r="AG9" s="423">
        <v>2941</v>
      </c>
      <c r="AH9" s="427">
        <v>2500</v>
      </c>
      <c r="AI9" s="428">
        <f t="shared" si="11"/>
        <v>85.00510030601836</v>
      </c>
      <c r="AJ9" s="427">
        <v>5199</v>
      </c>
      <c r="AK9" s="429">
        <f t="shared" si="12"/>
        <v>20.796</v>
      </c>
      <c r="AL9" s="423">
        <v>1088</v>
      </c>
      <c r="AM9" s="424">
        <v>988</v>
      </c>
      <c r="AN9" s="430">
        <f t="shared" si="13"/>
        <v>90.80882352941177</v>
      </c>
      <c r="AO9" s="424">
        <v>1692</v>
      </c>
      <c r="AP9" s="431">
        <f t="shared" si="14"/>
        <v>17.125506072874494</v>
      </c>
      <c r="AQ9" s="432">
        <v>35</v>
      </c>
      <c r="AR9" s="433"/>
      <c r="AS9" s="433"/>
      <c r="AT9" s="433"/>
      <c r="AU9" s="434"/>
      <c r="AV9" s="435">
        <v>30</v>
      </c>
      <c r="AW9" s="433">
        <v>30</v>
      </c>
      <c r="AX9" s="433">
        <f>AW9/AV9*100</f>
        <v>100</v>
      </c>
      <c r="AY9" s="433">
        <v>36</v>
      </c>
      <c r="AZ9" s="446">
        <f>AY9/AW9*10</f>
        <v>12</v>
      </c>
      <c r="BA9" s="423"/>
      <c r="BB9" s="437"/>
      <c r="BC9" s="411"/>
      <c r="BD9" s="437"/>
      <c r="BE9" s="413"/>
      <c r="BF9" s="438"/>
      <c r="BG9" s="439"/>
      <c r="BH9" s="439"/>
      <c r="BI9" s="439"/>
      <c r="BJ9" s="434"/>
      <c r="BK9" s="435">
        <v>98</v>
      </c>
      <c r="BL9" s="439"/>
      <c r="BM9" s="439"/>
      <c r="BN9" s="439"/>
      <c r="BO9" s="440"/>
      <c r="BP9" s="441"/>
      <c r="BQ9" s="439"/>
      <c r="BR9" s="439"/>
      <c r="BS9" s="439"/>
      <c r="BT9" s="442"/>
      <c r="BU9" s="443">
        <v>20</v>
      </c>
      <c r="BV9" s="444">
        <v>20</v>
      </c>
      <c r="BW9" s="430">
        <f>BV9/BU9*100</f>
        <v>100</v>
      </c>
      <c r="BX9" s="444">
        <v>10</v>
      </c>
      <c r="BY9" s="431">
        <f>BX9/BV9*10</f>
        <v>5</v>
      </c>
    </row>
    <row r="10" spans="1:77" s="14" customFormat="1" ht="15" customHeight="1">
      <c r="A10" s="394" t="s">
        <v>19</v>
      </c>
      <c r="B10" s="171">
        <v>470</v>
      </c>
      <c r="C10" s="405">
        <f t="shared" si="0"/>
        <v>29991</v>
      </c>
      <c r="D10" s="406">
        <f t="shared" si="1"/>
        <v>28861</v>
      </c>
      <c r="E10" s="407">
        <f t="shared" si="2"/>
        <v>96.23220299423161</v>
      </c>
      <c r="F10" s="406">
        <f t="shared" si="3"/>
        <v>62350</v>
      </c>
      <c r="G10" s="408">
        <f t="shared" si="4"/>
        <v>21.603548040608437</v>
      </c>
      <c r="H10" s="409">
        <v>14593</v>
      </c>
      <c r="I10" s="410">
        <v>14553</v>
      </c>
      <c r="J10" s="411">
        <f t="shared" si="5"/>
        <v>99.72589597752346</v>
      </c>
      <c r="K10" s="412">
        <v>39339</v>
      </c>
      <c r="L10" s="413">
        <f t="shared" si="6"/>
        <v>27.031539888682747</v>
      </c>
      <c r="M10" s="414">
        <v>962</v>
      </c>
      <c r="N10" s="415">
        <v>962</v>
      </c>
      <c r="O10" s="411">
        <f t="shared" si="7"/>
        <v>100</v>
      </c>
      <c r="P10" s="415">
        <v>2746</v>
      </c>
      <c r="Q10" s="416">
        <f t="shared" si="8"/>
        <v>28.544698544698544</v>
      </c>
      <c r="R10" s="417"/>
      <c r="S10" s="418"/>
      <c r="T10" s="419"/>
      <c r="U10" s="418"/>
      <c r="V10" s="420"/>
      <c r="W10" s="421">
        <v>588</v>
      </c>
      <c r="X10" s="422">
        <v>588</v>
      </c>
      <c r="Y10" s="411">
        <f t="shared" si="15"/>
        <v>100</v>
      </c>
      <c r="Z10" s="412">
        <v>710</v>
      </c>
      <c r="AA10" s="420">
        <f t="shared" si="16"/>
        <v>12.074829931972788</v>
      </c>
      <c r="AB10" s="423">
        <v>5482</v>
      </c>
      <c r="AC10" s="424">
        <v>5402</v>
      </c>
      <c r="AD10" s="425">
        <f t="shared" si="9"/>
        <v>98.54067858445823</v>
      </c>
      <c r="AE10" s="424">
        <v>9153</v>
      </c>
      <c r="AF10" s="426">
        <f t="shared" si="10"/>
        <v>16.94372454646427</v>
      </c>
      <c r="AG10" s="423">
        <v>3813</v>
      </c>
      <c r="AH10" s="427">
        <v>3763</v>
      </c>
      <c r="AI10" s="428">
        <f t="shared" si="11"/>
        <v>98.688696564385</v>
      </c>
      <c r="AJ10" s="427">
        <v>5657</v>
      </c>
      <c r="AK10" s="429">
        <f t="shared" si="12"/>
        <v>15.033218176986447</v>
      </c>
      <c r="AL10" s="423">
        <v>3651</v>
      </c>
      <c r="AM10" s="424">
        <v>3243</v>
      </c>
      <c r="AN10" s="430">
        <f t="shared" si="13"/>
        <v>88.82497945768283</v>
      </c>
      <c r="AO10" s="424">
        <v>4494</v>
      </c>
      <c r="AP10" s="431">
        <f t="shared" si="14"/>
        <v>13.857539315448658</v>
      </c>
      <c r="AQ10" s="432">
        <v>137</v>
      </c>
      <c r="AR10" s="433"/>
      <c r="AS10" s="433"/>
      <c r="AT10" s="433"/>
      <c r="AU10" s="434"/>
      <c r="AV10" s="435">
        <v>174</v>
      </c>
      <c r="AW10" s="433"/>
      <c r="AX10" s="433"/>
      <c r="AY10" s="433"/>
      <c r="AZ10" s="446"/>
      <c r="BA10" s="423">
        <v>555</v>
      </c>
      <c r="BB10" s="437">
        <v>350</v>
      </c>
      <c r="BC10" s="411">
        <f>BB10/BA10*100</f>
        <v>63.06306306306306</v>
      </c>
      <c r="BD10" s="437">
        <v>251</v>
      </c>
      <c r="BE10" s="413">
        <f>BD10/BB10*10</f>
        <v>7.171428571428572</v>
      </c>
      <c r="BF10" s="438"/>
      <c r="BG10" s="439"/>
      <c r="BH10" s="439"/>
      <c r="BI10" s="439"/>
      <c r="BJ10" s="434"/>
      <c r="BK10" s="435">
        <v>36</v>
      </c>
      <c r="BL10" s="439"/>
      <c r="BM10" s="439"/>
      <c r="BN10" s="439"/>
      <c r="BO10" s="440"/>
      <c r="BP10" s="441"/>
      <c r="BQ10" s="439"/>
      <c r="BR10" s="439"/>
      <c r="BS10" s="439"/>
      <c r="BT10" s="442"/>
      <c r="BU10" s="443"/>
      <c r="BV10" s="444"/>
      <c r="BW10" s="430"/>
      <c r="BX10" s="444"/>
      <c r="BY10" s="431"/>
    </row>
    <row r="11" spans="1:77" s="14" customFormat="1" ht="15.75" customHeight="1">
      <c r="A11" s="394" t="s">
        <v>4</v>
      </c>
      <c r="B11" s="171">
        <v>1169</v>
      </c>
      <c r="C11" s="405">
        <f t="shared" si="0"/>
        <v>57460</v>
      </c>
      <c r="D11" s="406">
        <f t="shared" si="1"/>
        <v>50766</v>
      </c>
      <c r="E11" s="407">
        <f t="shared" si="2"/>
        <v>88.35015663069962</v>
      </c>
      <c r="F11" s="406">
        <f t="shared" si="3"/>
        <v>90779</v>
      </c>
      <c r="G11" s="408">
        <f t="shared" si="4"/>
        <v>17.881850057124847</v>
      </c>
      <c r="H11" s="409">
        <v>24191</v>
      </c>
      <c r="I11" s="410">
        <v>24191</v>
      </c>
      <c r="J11" s="411">
        <f t="shared" si="5"/>
        <v>100</v>
      </c>
      <c r="K11" s="412">
        <v>54944</v>
      </c>
      <c r="L11" s="413">
        <f t="shared" si="6"/>
        <v>22.712579058327478</v>
      </c>
      <c r="M11" s="414">
        <v>1092</v>
      </c>
      <c r="N11" s="415">
        <v>1092</v>
      </c>
      <c r="O11" s="411">
        <f t="shared" si="7"/>
        <v>100</v>
      </c>
      <c r="P11" s="415">
        <v>1021</v>
      </c>
      <c r="Q11" s="416">
        <f t="shared" si="8"/>
        <v>9.34981684981685</v>
      </c>
      <c r="R11" s="417"/>
      <c r="S11" s="418"/>
      <c r="T11" s="419"/>
      <c r="U11" s="418"/>
      <c r="V11" s="420"/>
      <c r="W11" s="421">
        <v>1871</v>
      </c>
      <c r="X11" s="422">
        <v>1751</v>
      </c>
      <c r="Y11" s="411">
        <f t="shared" si="15"/>
        <v>93.58631747728488</v>
      </c>
      <c r="Z11" s="412">
        <v>1337</v>
      </c>
      <c r="AA11" s="420">
        <f t="shared" si="16"/>
        <v>7.635636778983438</v>
      </c>
      <c r="AB11" s="423">
        <v>16556</v>
      </c>
      <c r="AC11" s="424">
        <v>11519</v>
      </c>
      <c r="AD11" s="425">
        <f t="shared" si="9"/>
        <v>69.57598453732786</v>
      </c>
      <c r="AE11" s="424">
        <v>16939</v>
      </c>
      <c r="AF11" s="426">
        <f t="shared" si="10"/>
        <v>14.70526955464884</v>
      </c>
      <c r="AG11" s="423">
        <v>11732</v>
      </c>
      <c r="AH11" s="427">
        <v>11122</v>
      </c>
      <c r="AI11" s="428">
        <f t="shared" si="11"/>
        <v>94.80054551653598</v>
      </c>
      <c r="AJ11" s="427">
        <v>15636</v>
      </c>
      <c r="AK11" s="429">
        <f t="shared" si="12"/>
        <v>14.058622549901097</v>
      </c>
      <c r="AL11" s="423">
        <v>1141</v>
      </c>
      <c r="AM11" s="424">
        <v>1091</v>
      </c>
      <c r="AN11" s="430">
        <f t="shared" si="13"/>
        <v>95.61787905346188</v>
      </c>
      <c r="AO11" s="424">
        <v>902</v>
      </c>
      <c r="AP11" s="431">
        <f t="shared" si="14"/>
        <v>8.267644362969753</v>
      </c>
      <c r="AQ11" s="432">
        <v>141</v>
      </c>
      <c r="AR11" s="433"/>
      <c r="AS11" s="433"/>
      <c r="AT11" s="433"/>
      <c r="AU11" s="434"/>
      <c r="AV11" s="435"/>
      <c r="AW11" s="433"/>
      <c r="AX11" s="433"/>
      <c r="AY11" s="433"/>
      <c r="AZ11" s="446"/>
      <c r="BA11" s="423">
        <v>710</v>
      </c>
      <c r="BB11" s="437"/>
      <c r="BC11" s="411"/>
      <c r="BD11" s="437"/>
      <c r="BE11" s="413"/>
      <c r="BF11" s="438">
        <v>10</v>
      </c>
      <c r="BG11" s="439"/>
      <c r="BH11" s="439"/>
      <c r="BI11" s="439"/>
      <c r="BJ11" s="434"/>
      <c r="BK11" s="435"/>
      <c r="BL11" s="439"/>
      <c r="BM11" s="439"/>
      <c r="BN11" s="439"/>
      <c r="BO11" s="440"/>
      <c r="BP11" s="441">
        <v>16</v>
      </c>
      <c r="BQ11" s="439"/>
      <c r="BR11" s="439"/>
      <c r="BS11" s="439"/>
      <c r="BT11" s="442"/>
      <c r="BU11" s="443"/>
      <c r="BV11" s="444"/>
      <c r="BW11" s="430"/>
      <c r="BX11" s="444"/>
      <c r="BY11" s="431"/>
    </row>
    <row r="12" spans="1:77" s="14" customFormat="1" ht="18" customHeight="1">
      <c r="A12" s="394" t="s">
        <v>5</v>
      </c>
      <c r="B12" s="171">
        <v>3003</v>
      </c>
      <c r="C12" s="405">
        <f t="shared" si="0"/>
        <v>77571</v>
      </c>
      <c r="D12" s="406">
        <f t="shared" si="1"/>
        <v>74453</v>
      </c>
      <c r="E12" s="407">
        <f t="shared" si="2"/>
        <v>95.98045661394077</v>
      </c>
      <c r="F12" s="406">
        <f t="shared" si="3"/>
        <v>216326</v>
      </c>
      <c r="G12" s="408">
        <f t="shared" si="4"/>
        <v>29.05537721784213</v>
      </c>
      <c r="H12" s="409">
        <v>36255</v>
      </c>
      <c r="I12" s="410">
        <v>36084</v>
      </c>
      <c r="J12" s="411">
        <f t="shared" si="5"/>
        <v>99.528340918494</v>
      </c>
      <c r="K12" s="412">
        <v>122152</v>
      </c>
      <c r="L12" s="413">
        <f t="shared" si="6"/>
        <v>33.85212282452056</v>
      </c>
      <c r="M12" s="414">
        <v>5272</v>
      </c>
      <c r="N12" s="415">
        <v>5272</v>
      </c>
      <c r="O12" s="411">
        <f t="shared" si="7"/>
        <v>100</v>
      </c>
      <c r="P12" s="415">
        <v>17264</v>
      </c>
      <c r="Q12" s="416">
        <f t="shared" si="8"/>
        <v>32.74658573596358</v>
      </c>
      <c r="R12" s="417"/>
      <c r="S12" s="418"/>
      <c r="T12" s="419"/>
      <c r="U12" s="418"/>
      <c r="V12" s="420"/>
      <c r="W12" s="422">
        <v>2141</v>
      </c>
      <c r="X12" s="422">
        <v>1978</v>
      </c>
      <c r="Y12" s="411">
        <f t="shared" si="15"/>
        <v>92.38673517048109</v>
      </c>
      <c r="Z12" s="412">
        <v>4346</v>
      </c>
      <c r="AA12" s="420">
        <f t="shared" si="16"/>
        <v>21.97168857431749</v>
      </c>
      <c r="AB12" s="423">
        <v>11920</v>
      </c>
      <c r="AC12" s="424">
        <v>11120</v>
      </c>
      <c r="AD12" s="425">
        <f t="shared" si="9"/>
        <v>93.28859060402685</v>
      </c>
      <c r="AE12" s="424">
        <v>24870</v>
      </c>
      <c r="AF12" s="426">
        <f t="shared" si="10"/>
        <v>22.365107913669068</v>
      </c>
      <c r="AG12" s="423">
        <v>17930</v>
      </c>
      <c r="AH12" s="427">
        <v>16540</v>
      </c>
      <c r="AI12" s="428">
        <f t="shared" si="11"/>
        <v>92.24762967094256</v>
      </c>
      <c r="AJ12" s="427">
        <v>40819</v>
      </c>
      <c r="AK12" s="429">
        <f t="shared" si="12"/>
        <v>24.678960096735185</v>
      </c>
      <c r="AL12" s="423">
        <v>3691</v>
      </c>
      <c r="AM12" s="424">
        <v>3459</v>
      </c>
      <c r="AN12" s="430">
        <f t="shared" si="13"/>
        <v>93.71444053102141</v>
      </c>
      <c r="AO12" s="424">
        <v>6875</v>
      </c>
      <c r="AP12" s="431">
        <f t="shared" si="14"/>
        <v>19.875686614628506</v>
      </c>
      <c r="AQ12" s="432">
        <v>140</v>
      </c>
      <c r="AR12" s="433"/>
      <c r="AS12" s="433"/>
      <c r="AT12" s="433"/>
      <c r="AU12" s="434"/>
      <c r="AV12" s="435">
        <v>32</v>
      </c>
      <c r="AW12" s="433"/>
      <c r="AX12" s="433"/>
      <c r="AY12" s="433"/>
      <c r="AZ12" s="446"/>
      <c r="BA12" s="423">
        <v>190</v>
      </c>
      <c r="BB12" s="437"/>
      <c r="BC12" s="411"/>
      <c r="BD12" s="437"/>
      <c r="BE12" s="413"/>
      <c r="BF12" s="438"/>
      <c r="BG12" s="439"/>
      <c r="BH12" s="439"/>
      <c r="BI12" s="439"/>
      <c r="BJ12" s="434"/>
      <c r="BK12" s="435"/>
      <c r="BL12" s="439"/>
      <c r="BM12" s="439"/>
      <c r="BN12" s="439"/>
      <c r="BO12" s="440"/>
      <c r="BP12" s="441"/>
      <c r="BQ12" s="439"/>
      <c r="BR12" s="439"/>
      <c r="BS12" s="439"/>
      <c r="BT12" s="442"/>
      <c r="BU12" s="443"/>
      <c r="BV12" s="444"/>
      <c r="BW12" s="430"/>
      <c r="BX12" s="444"/>
      <c r="BY12" s="431"/>
    </row>
    <row r="13" spans="1:77" s="14" customFormat="1" ht="16.5" customHeight="1">
      <c r="A13" s="394" t="s">
        <v>6</v>
      </c>
      <c r="B13" s="171">
        <v>791</v>
      </c>
      <c r="C13" s="405">
        <f t="shared" si="0"/>
        <v>15199</v>
      </c>
      <c r="D13" s="406">
        <f t="shared" si="1"/>
        <v>14750</v>
      </c>
      <c r="E13" s="407">
        <f t="shared" si="2"/>
        <v>97.04585828015001</v>
      </c>
      <c r="F13" s="406">
        <f t="shared" si="3"/>
        <v>27933</v>
      </c>
      <c r="G13" s="408">
        <f t="shared" si="4"/>
        <v>18.937627118644066</v>
      </c>
      <c r="H13" s="409">
        <v>11243</v>
      </c>
      <c r="I13" s="410">
        <v>11243</v>
      </c>
      <c r="J13" s="411">
        <f t="shared" si="5"/>
        <v>100</v>
      </c>
      <c r="K13" s="412">
        <v>24582</v>
      </c>
      <c r="L13" s="413">
        <f t="shared" si="6"/>
        <v>21.864271102019032</v>
      </c>
      <c r="M13" s="414">
        <v>432</v>
      </c>
      <c r="N13" s="415">
        <v>432</v>
      </c>
      <c r="O13" s="411">
        <f t="shared" si="7"/>
        <v>100</v>
      </c>
      <c r="P13" s="415">
        <v>442</v>
      </c>
      <c r="Q13" s="416">
        <f t="shared" si="8"/>
        <v>10.231481481481481</v>
      </c>
      <c r="R13" s="417"/>
      <c r="S13" s="418"/>
      <c r="T13" s="419"/>
      <c r="U13" s="418"/>
      <c r="V13" s="420"/>
      <c r="W13" s="421">
        <v>404</v>
      </c>
      <c r="X13" s="422">
        <v>404</v>
      </c>
      <c r="Y13" s="411">
        <f t="shared" si="15"/>
        <v>100</v>
      </c>
      <c r="Z13" s="447">
        <v>343</v>
      </c>
      <c r="AA13" s="420">
        <f t="shared" si="16"/>
        <v>8.49009900990099</v>
      </c>
      <c r="AB13" s="423">
        <v>1436</v>
      </c>
      <c r="AC13" s="418">
        <v>1436</v>
      </c>
      <c r="AD13" s="425">
        <f t="shared" si="9"/>
        <v>100</v>
      </c>
      <c r="AE13" s="418">
        <v>1348</v>
      </c>
      <c r="AF13" s="426">
        <f t="shared" si="10"/>
        <v>9.387186629526463</v>
      </c>
      <c r="AG13" s="423">
        <v>636</v>
      </c>
      <c r="AH13" s="448">
        <v>636</v>
      </c>
      <c r="AI13" s="428">
        <f t="shared" si="11"/>
        <v>100</v>
      </c>
      <c r="AJ13" s="448">
        <v>669</v>
      </c>
      <c r="AK13" s="429">
        <f t="shared" si="12"/>
        <v>10.518867924528301</v>
      </c>
      <c r="AL13" s="423">
        <v>599</v>
      </c>
      <c r="AM13" s="418">
        <v>599</v>
      </c>
      <c r="AN13" s="430">
        <f t="shared" si="13"/>
        <v>100</v>
      </c>
      <c r="AO13" s="418">
        <v>549</v>
      </c>
      <c r="AP13" s="431">
        <f t="shared" si="14"/>
        <v>9.165275459098497</v>
      </c>
      <c r="AQ13" s="432">
        <v>95</v>
      </c>
      <c r="AR13" s="449"/>
      <c r="AS13" s="449"/>
      <c r="AT13" s="449"/>
      <c r="AU13" s="450"/>
      <c r="AV13" s="435">
        <v>20</v>
      </c>
      <c r="AW13" s="451"/>
      <c r="AX13" s="433"/>
      <c r="AY13" s="451"/>
      <c r="AZ13" s="446"/>
      <c r="BA13" s="423">
        <v>304</v>
      </c>
      <c r="BB13" s="437"/>
      <c r="BC13" s="411"/>
      <c r="BD13" s="437"/>
      <c r="BE13" s="413"/>
      <c r="BF13" s="438"/>
      <c r="BG13" s="449"/>
      <c r="BH13" s="439"/>
      <c r="BI13" s="449"/>
      <c r="BJ13" s="434"/>
      <c r="BK13" s="435">
        <v>30</v>
      </c>
      <c r="BL13" s="449"/>
      <c r="BM13" s="439"/>
      <c r="BN13" s="449"/>
      <c r="BO13" s="440"/>
      <c r="BP13" s="452"/>
      <c r="BQ13" s="449"/>
      <c r="BR13" s="449"/>
      <c r="BS13" s="449"/>
      <c r="BT13" s="453"/>
      <c r="BU13" s="454"/>
      <c r="BV13" s="444"/>
      <c r="BW13" s="430"/>
      <c r="BX13" s="444"/>
      <c r="BY13" s="431"/>
    </row>
    <row r="14" spans="1:77" s="14" customFormat="1" ht="17.25" customHeight="1">
      <c r="A14" s="394" t="s">
        <v>7</v>
      </c>
      <c r="B14" s="171">
        <v>366</v>
      </c>
      <c r="C14" s="405">
        <f t="shared" si="0"/>
        <v>31034</v>
      </c>
      <c r="D14" s="406">
        <f t="shared" si="1"/>
        <v>25877</v>
      </c>
      <c r="E14" s="407">
        <f t="shared" si="2"/>
        <v>83.38274150931237</v>
      </c>
      <c r="F14" s="406">
        <f t="shared" si="3"/>
        <v>73438</v>
      </c>
      <c r="G14" s="408">
        <f t="shared" si="4"/>
        <v>28.379642153263518</v>
      </c>
      <c r="H14" s="409">
        <v>15411</v>
      </c>
      <c r="I14" s="410">
        <v>14770</v>
      </c>
      <c r="J14" s="411">
        <f t="shared" si="5"/>
        <v>95.84063331386672</v>
      </c>
      <c r="K14" s="412">
        <v>47819</v>
      </c>
      <c r="L14" s="413">
        <f t="shared" si="6"/>
        <v>32.37576167907922</v>
      </c>
      <c r="M14" s="414">
        <v>395</v>
      </c>
      <c r="N14" s="415">
        <v>395</v>
      </c>
      <c r="O14" s="411">
        <f t="shared" si="7"/>
        <v>100</v>
      </c>
      <c r="P14" s="415">
        <v>733</v>
      </c>
      <c r="Q14" s="416">
        <f t="shared" si="8"/>
        <v>18.556962025316455</v>
      </c>
      <c r="R14" s="417"/>
      <c r="S14" s="418"/>
      <c r="T14" s="419"/>
      <c r="U14" s="418"/>
      <c r="V14" s="420"/>
      <c r="W14" s="421">
        <v>1480</v>
      </c>
      <c r="X14" s="422">
        <v>1028</v>
      </c>
      <c r="Y14" s="411">
        <f t="shared" si="15"/>
        <v>69.45945945945947</v>
      </c>
      <c r="Z14" s="447">
        <v>1600</v>
      </c>
      <c r="AA14" s="420">
        <f t="shared" si="16"/>
        <v>15.56420233463035</v>
      </c>
      <c r="AB14" s="423">
        <v>6226</v>
      </c>
      <c r="AC14" s="418">
        <v>3492</v>
      </c>
      <c r="AD14" s="425">
        <f t="shared" si="9"/>
        <v>56.0873755220045</v>
      </c>
      <c r="AE14" s="418">
        <v>6808</v>
      </c>
      <c r="AF14" s="426">
        <f t="shared" si="10"/>
        <v>19.49599083619702</v>
      </c>
      <c r="AG14" s="423">
        <v>7221</v>
      </c>
      <c r="AH14" s="448">
        <v>5891</v>
      </c>
      <c r="AI14" s="428">
        <f t="shared" si="11"/>
        <v>81.5814984074228</v>
      </c>
      <c r="AJ14" s="448">
        <v>15921</v>
      </c>
      <c r="AK14" s="429">
        <f t="shared" si="12"/>
        <v>27.02597182142251</v>
      </c>
      <c r="AL14" s="423">
        <v>301</v>
      </c>
      <c r="AM14" s="418">
        <v>301</v>
      </c>
      <c r="AN14" s="430">
        <f t="shared" si="13"/>
        <v>100</v>
      </c>
      <c r="AO14" s="418">
        <v>557</v>
      </c>
      <c r="AP14" s="431">
        <f t="shared" si="14"/>
        <v>18.504983388704318</v>
      </c>
      <c r="AQ14" s="432"/>
      <c r="AR14" s="449"/>
      <c r="AS14" s="449"/>
      <c r="AT14" s="449"/>
      <c r="AU14" s="450"/>
      <c r="AV14" s="435"/>
      <c r="AW14" s="451"/>
      <c r="AX14" s="433"/>
      <c r="AY14" s="451"/>
      <c r="AZ14" s="446"/>
      <c r="BA14" s="423"/>
      <c r="BB14" s="437"/>
      <c r="BC14" s="411"/>
      <c r="BD14" s="437"/>
      <c r="BE14" s="413"/>
      <c r="BF14" s="438"/>
      <c r="BG14" s="449"/>
      <c r="BH14" s="439"/>
      <c r="BI14" s="449"/>
      <c r="BJ14" s="434"/>
      <c r="BK14" s="435"/>
      <c r="BL14" s="449"/>
      <c r="BM14" s="439"/>
      <c r="BN14" s="449"/>
      <c r="BO14" s="440"/>
      <c r="BP14" s="452"/>
      <c r="BQ14" s="449"/>
      <c r="BR14" s="449"/>
      <c r="BS14" s="449"/>
      <c r="BT14" s="453"/>
      <c r="BU14" s="454"/>
      <c r="BV14" s="444"/>
      <c r="BW14" s="430"/>
      <c r="BX14" s="444"/>
      <c r="BY14" s="431"/>
    </row>
    <row r="15" spans="1:77" s="14" customFormat="1" ht="17.25" customHeight="1">
      <c r="A15" s="394" t="s">
        <v>8</v>
      </c>
      <c r="B15" s="171"/>
      <c r="C15" s="405">
        <f t="shared" si="0"/>
        <v>17034</v>
      </c>
      <c r="D15" s="406">
        <f t="shared" si="1"/>
        <v>17034</v>
      </c>
      <c r="E15" s="407">
        <f t="shared" si="2"/>
        <v>100</v>
      </c>
      <c r="F15" s="406">
        <f t="shared" si="3"/>
        <v>38695</v>
      </c>
      <c r="G15" s="408">
        <f t="shared" si="4"/>
        <v>22.716332041798758</v>
      </c>
      <c r="H15" s="409">
        <v>10548</v>
      </c>
      <c r="I15" s="410">
        <v>10548</v>
      </c>
      <c r="J15" s="411">
        <f t="shared" si="5"/>
        <v>100</v>
      </c>
      <c r="K15" s="412">
        <v>28846</v>
      </c>
      <c r="L15" s="413">
        <f t="shared" si="6"/>
        <v>27.347364429275693</v>
      </c>
      <c r="M15" s="414"/>
      <c r="N15" s="415"/>
      <c r="O15" s="411"/>
      <c r="P15" s="415"/>
      <c r="Q15" s="416"/>
      <c r="R15" s="417"/>
      <c r="S15" s="418"/>
      <c r="T15" s="419"/>
      <c r="U15" s="418"/>
      <c r="V15" s="420"/>
      <c r="W15" s="421">
        <v>403</v>
      </c>
      <c r="X15" s="422">
        <v>403</v>
      </c>
      <c r="Y15" s="411">
        <f t="shared" si="15"/>
        <v>100</v>
      </c>
      <c r="Z15" s="447">
        <v>525</v>
      </c>
      <c r="AA15" s="420">
        <f t="shared" si="16"/>
        <v>13.027295285359802</v>
      </c>
      <c r="AB15" s="423">
        <v>46</v>
      </c>
      <c r="AC15" s="418">
        <v>46</v>
      </c>
      <c r="AD15" s="425">
        <f t="shared" si="9"/>
        <v>100</v>
      </c>
      <c r="AE15" s="418">
        <v>85</v>
      </c>
      <c r="AF15" s="426">
        <f t="shared" si="10"/>
        <v>18.47826086956522</v>
      </c>
      <c r="AG15" s="423">
        <v>4647</v>
      </c>
      <c r="AH15" s="448">
        <v>4647</v>
      </c>
      <c r="AI15" s="428">
        <f t="shared" si="11"/>
        <v>100</v>
      </c>
      <c r="AJ15" s="448">
        <v>8089</v>
      </c>
      <c r="AK15" s="429">
        <f t="shared" si="12"/>
        <v>17.406929201635464</v>
      </c>
      <c r="AL15" s="423">
        <v>710</v>
      </c>
      <c r="AM15" s="418">
        <v>710</v>
      </c>
      <c r="AN15" s="430">
        <f t="shared" si="13"/>
        <v>100</v>
      </c>
      <c r="AO15" s="418">
        <v>610</v>
      </c>
      <c r="AP15" s="431">
        <f t="shared" si="14"/>
        <v>8.591549295774648</v>
      </c>
      <c r="AQ15" s="432"/>
      <c r="AR15" s="451"/>
      <c r="AS15" s="451"/>
      <c r="AT15" s="451"/>
      <c r="AU15" s="450"/>
      <c r="AV15" s="435">
        <v>280</v>
      </c>
      <c r="AW15" s="451">
        <v>280</v>
      </c>
      <c r="AX15" s="433">
        <f>AW15/AV15*100</f>
        <v>100</v>
      </c>
      <c r="AY15" s="451">
        <v>290</v>
      </c>
      <c r="AZ15" s="446">
        <f>AY15/AW15*10</f>
        <v>10.357142857142858</v>
      </c>
      <c r="BA15" s="423"/>
      <c r="BB15" s="437"/>
      <c r="BC15" s="411"/>
      <c r="BD15" s="437"/>
      <c r="BE15" s="413"/>
      <c r="BF15" s="438"/>
      <c r="BG15" s="449"/>
      <c r="BH15" s="439"/>
      <c r="BI15" s="449"/>
      <c r="BJ15" s="434"/>
      <c r="BK15" s="435">
        <v>400</v>
      </c>
      <c r="BL15" s="449">
        <v>400</v>
      </c>
      <c r="BM15" s="439">
        <f>BL15/BK15*100</f>
        <v>100</v>
      </c>
      <c r="BN15" s="449">
        <v>250</v>
      </c>
      <c r="BO15" s="440">
        <f>BN15/BL15*10</f>
        <v>6.25</v>
      </c>
      <c r="BP15" s="452"/>
      <c r="BQ15" s="449"/>
      <c r="BR15" s="449"/>
      <c r="BS15" s="449"/>
      <c r="BT15" s="453"/>
      <c r="BU15" s="454"/>
      <c r="BV15" s="444"/>
      <c r="BW15" s="430"/>
      <c r="BX15" s="444"/>
      <c r="BY15" s="431"/>
    </row>
    <row r="16" spans="1:77" s="14" customFormat="1" ht="17.25" customHeight="1">
      <c r="A16" s="394" t="s">
        <v>9</v>
      </c>
      <c r="B16" s="171">
        <v>20</v>
      </c>
      <c r="C16" s="405">
        <f t="shared" si="0"/>
        <v>11636</v>
      </c>
      <c r="D16" s="406">
        <f t="shared" si="1"/>
        <v>10399</v>
      </c>
      <c r="E16" s="407">
        <f t="shared" si="2"/>
        <v>89.36919903746993</v>
      </c>
      <c r="F16" s="406">
        <f t="shared" si="3"/>
        <v>13385</v>
      </c>
      <c r="G16" s="408">
        <f t="shared" si="4"/>
        <v>12.871429945187035</v>
      </c>
      <c r="H16" s="409">
        <v>6834</v>
      </c>
      <c r="I16" s="410">
        <v>6834</v>
      </c>
      <c r="J16" s="411">
        <f t="shared" si="5"/>
        <v>100</v>
      </c>
      <c r="K16" s="412">
        <v>10251</v>
      </c>
      <c r="L16" s="413">
        <f t="shared" si="6"/>
        <v>15</v>
      </c>
      <c r="M16" s="414">
        <v>410</v>
      </c>
      <c r="N16" s="415">
        <v>410</v>
      </c>
      <c r="O16" s="411">
        <f>N16/M16*100</f>
        <v>100</v>
      </c>
      <c r="P16" s="415">
        <v>738</v>
      </c>
      <c r="Q16" s="416">
        <f>P16/N16*10</f>
        <v>18</v>
      </c>
      <c r="R16" s="417"/>
      <c r="S16" s="418"/>
      <c r="T16" s="419"/>
      <c r="U16" s="418"/>
      <c r="V16" s="420"/>
      <c r="W16" s="421">
        <v>513</v>
      </c>
      <c r="X16" s="422">
        <v>413</v>
      </c>
      <c r="Y16" s="411">
        <f t="shared" si="15"/>
        <v>80.50682261208577</v>
      </c>
      <c r="Z16" s="447">
        <v>206</v>
      </c>
      <c r="AA16" s="420">
        <f t="shared" si="16"/>
        <v>4.987893462469733</v>
      </c>
      <c r="AB16" s="423">
        <v>325</v>
      </c>
      <c r="AC16" s="418">
        <v>45</v>
      </c>
      <c r="AD16" s="425">
        <f t="shared" si="9"/>
        <v>13.846153846153847</v>
      </c>
      <c r="AE16" s="418">
        <v>45</v>
      </c>
      <c r="AF16" s="426">
        <f t="shared" si="10"/>
        <v>10</v>
      </c>
      <c r="AG16" s="423">
        <v>910</v>
      </c>
      <c r="AH16" s="448">
        <v>910</v>
      </c>
      <c r="AI16" s="428">
        <f t="shared" si="11"/>
        <v>100</v>
      </c>
      <c r="AJ16" s="448">
        <v>1171</v>
      </c>
      <c r="AK16" s="429">
        <f t="shared" si="12"/>
        <v>12.868131868131869</v>
      </c>
      <c r="AL16" s="423">
        <v>1632</v>
      </c>
      <c r="AM16" s="418">
        <v>1632</v>
      </c>
      <c r="AN16" s="430">
        <f t="shared" si="13"/>
        <v>100</v>
      </c>
      <c r="AO16" s="418">
        <v>897</v>
      </c>
      <c r="AP16" s="431">
        <f t="shared" si="14"/>
        <v>5.496323529411765</v>
      </c>
      <c r="AQ16" s="432"/>
      <c r="AR16" s="451"/>
      <c r="AS16" s="451"/>
      <c r="AT16" s="451"/>
      <c r="AU16" s="450"/>
      <c r="AV16" s="435">
        <v>200</v>
      </c>
      <c r="AW16" s="451"/>
      <c r="AX16" s="433"/>
      <c r="AY16" s="451"/>
      <c r="AZ16" s="436"/>
      <c r="BA16" s="423"/>
      <c r="BB16" s="437"/>
      <c r="BC16" s="411"/>
      <c r="BD16" s="437"/>
      <c r="BE16" s="413"/>
      <c r="BF16" s="438"/>
      <c r="BG16" s="449"/>
      <c r="BH16" s="439"/>
      <c r="BI16" s="449"/>
      <c r="BJ16" s="434"/>
      <c r="BK16" s="435">
        <v>607</v>
      </c>
      <c r="BL16" s="449"/>
      <c r="BM16" s="439"/>
      <c r="BN16" s="449"/>
      <c r="BO16" s="440"/>
      <c r="BP16" s="452">
        <v>50</v>
      </c>
      <c r="BQ16" s="449"/>
      <c r="BR16" s="449"/>
      <c r="BS16" s="449"/>
      <c r="BT16" s="453"/>
      <c r="BU16" s="454">
        <v>155</v>
      </c>
      <c r="BV16" s="444">
        <v>155</v>
      </c>
      <c r="BW16" s="430">
        <f>BV16/BU16*100</f>
        <v>100</v>
      </c>
      <c r="BX16" s="444">
        <v>77</v>
      </c>
      <c r="BY16" s="431">
        <f>BX16/BV16*10</f>
        <v>4.967741935483871</v>
      </c>
    </row>
    <row r="17" spans="1:77" s="14" customFormat="1" ht="16.5" customHeight="1">
      <c r="A17" s="394" t="s">
        <v>20</v>
      </c>
      <c r="B17" s="171">
        <v>30</v>
      </c>
      <c r="C17" s="405">
        <f t="shared" si="0"/>
        <v>25528</v>
      </c>
      <c r="D17" s="406">
        <f t="shared" si="1"/>
        <v>22415</v>
      </c>
      <c r="E17" s="407">
        <f t="shared" si="2"/>
        <v>87.80554685051708</v>
      </c>
      <c r="F17" s="406">
        <f t="shared" si="3"/>
        <v>43158</v>
      </c>
      <c r="G17" s="408">
        <f t="shared" si="4"/>
        <v>19.25407093464198</v>
      </c>
      <c r="H17" s="409">
        <v>14315</v>
      </c>
      <c r="I17" s="410">
        <v>14315</v>
      </c>
      <c r="J17" s="411">
        <f t="shared" si="5"/>
        <v>100</v>
      </c>
      <c r="K17" s="412">
        <v>32752</v>
      </c>
      <c r="L17" s="413">
        <f t="shared" si="6"/>
        <v>22.87949703108627</v>
      </c>
      <c r="M17" s="414">
        <v>270</v>
      </c>
      <c r="N17" s="415">
        <v>270</v>
      </c>
      <c r="O17" s="411">
        <f>N17/M17*100</f>
        <v>100</v>
      </c>
      <c r="P17" s="415">
        <v>385</v>
      </c>
      <c r="Q17" s="416">
        <f>P17/N17*10</f>
        <v>14.259259259259258</v>
      </c>
      <c r="R17" s="417"/>
      <c r="S17" s="418"/>
      <c r="T17" s="419"/>
      <c r="U17" s="418"/>
      <c r="V17" s="420"/>
      <c r="W17" s="421">
        <v>294</v>
      </c>
      <c r="X17" s="422">
        <v>150</v>
      </c>
      <c r="Y17" s="411">
        <f t="shared" si="15"/>
        <v>51.02040816326531</v>
      </c>
      <c r="Z17" s="447">
        <v>225</v>
      </c>
      <c r="AA17" s="420">
        <f t="shared" si="16"/>
        <v>15</v>
      </c>
      <c r="AB17" s="423">
        <v>640</v>
      </c>
      <c r="AC17" s="418">
        <v>40</v>
      </c>
      <c r="AD17" s="425">
        <f t="shared" si="9"/>
        <v>6.25</v>
      </c>
      <c r="AE17" s="418">
        <v>20</v>
      </c>
      <c r="AF17" s="426">
        <f t="shared" si="10"/>
        <v>5</v>
      </c>
      <c r="AG17" s="423">
        <v>8284</v>
      </c>
      <c r="AH17" s="448">
        <v>6680</v>
      </c>
      <c r="AI17" s="428">
        <f t="shared" si="11"/>
        <v>80.63737324963786</v>
      </c>
      <c r="AJ17" s="448">
        <v>8752</v>
      </c>
      <c r="AK17" s="429">
        <f t="shared" si="12"/>
        <v>13.101796407185628</v>
      </c>
      <c r="AL17" s="423">
        <v>1537</v>
      </c>
      <c r="AM17" s="418">
        <v>960</v>
      </c>
      <c r="AN17" s="430">
        <f t="shared" si="13"/>
        <v>62.459336369551075</v>
      </c>
      <c r="AO17" s="418">
        <v>1024</v>
      </c>
      <c r="AP17" s="431">
        <f t="shared" si="14"/>
        <v>10.666666666666666</v>
      </c>
      <c r="AQ17" s="432"/>
      <c r="AR17" s="451"/>
      <c r="AS17" s="451"/>
      <c r="AT17" s="451"/>
      <c r="AU17" s="450"/>
      <c r="AV17" s="435"/>
      <c r="AW17" s="451"/>
      <c r="AX17" s="433"/>
      <c r="AY17" s="451"/>
      <c r="AZ17" s="436"/>
      <c r="BA17" s="423">
        <v>188</v>
      </c>
      <c r="BB17" s="437"/>
      <c r="BC17" s="411"/>
      <c r="BD17" s="437"/>
      <c r="BE17" s="413"/>
      <c r="BF17" s="438"/>
      <c r="BG17" s="449"/>
      <c r="BH17" s="439"/>
      <c r="BI17" s="449"/>
      <c r="BJ17" s="434"/>
      <c r="BK17" s="435"/>
      <c r="BL17" s="449"/>
      <c r="BM17" s="439"/>
      <c r="BN17" s="449"/>
      <c r="BO17" s="440"/>
      <c r="BP17" s="452"/>
      <c r="BQ17" s="449"/>
      <c r="BR17" s="449"/>
      <c r="BS17" s="449"/>
      <c r="BT17" s="453"/>
      <c r="BU17" s="454"/>
      <c r="BV17" s="444"/>
      <c r="BW17" s="430"/>
      <c r="BX17" s="444"/>
      <c r="BY17" s="431"/>
    </row>
    <row r="18" spans="1:77" s="14" customFormat="1" ht="15.75" customHeight="1">
      <c r="A18" s="394" t="s">
        <v>10</v>
      </c>
      <c r="B18" s="171">
        <v>470</v>
      </c>
      <c r="C18" s="405">
        <f t="shared" si="0"/>
        <v>15440</v>
      </c>
      <c r="D18" s="406">
        <f t="shared" si="1"/>
        <v>12764</v>
      </c>
      <c r="E18" s="407">
        <f t="shared" si="2"/>
        <v>82.66839378238342</v>
      </c>
      <c r="F18" s="406">
        <f t="shared" si="3"/>
        <v>18184</v>
      </c>
      <c r="G18" s="408">
        <f t="shared" si="4"/>
        <v>14.246317768724538</v>
      </c>
      <c r="H18" s="409">
        <v>5459</v>
      </c>
      <c r="I18" s="410">
        <v>5459</v>
      </c>
      <c r="J18" s="411">
        <f t="shared" si="5"/>
        <v>100</v>
      </c>
      <c r="K18" s="412">
        <v>10066</v>
      </c>
      <c r="L18" s="413">
        <f t="shared" si="6"/>
        <v>18.439274592416194</v>
      </c>
      <c r="M18" s="414"/>
      <c r="N18" s="415"/>
      <c r="O18" s="411"/>
      <c r="P18" s="415"/>
      <c r="Q18" s="416"/>
      <c r="R18" s="417"/>
      <c r="S18" s="418"/>
      <c r="T18" s="419"/>
      <c r="U18" s="418"/>
      <c r="V18" s="420"/>
      <c r="W18" s="421">
        <v>426</v>
      </c>
      <c r="X18" s="422">
        <v>426</v>
      </c>
      <c r="Y18" s="411">
        <f t="shared" si="15"/>
        <v>100</v>
      </c>
      <c r="Z18" s="447">
        <v>370</v>
      </c>
      <c r="AA18" s="420">
        <f t="shared" si="16"/>
        <v>8.685446009389672</v>
      </c>
      <c r="AB18" s="423">
        <v>3868</v>
      </c>
      <c r="AC18" s="418">
        <v>2482</v>
      </c>
      <c r="AD18" s="425">
        <f t="shared" si="9"/>
        <v>64.16752843846949</v>
      </c>
      <c r="AE18" s="418">
        <v>2837</v>
      </c>
      <c r="AF18" s="426">
        <f t="shared" si="10"/>
        <v>11.430298146655922</v>
      </c>
      <c r="AG18" s="423">
        <v>4553</v>
      </c>
      <c r="AH18" s="448">
        <v>3880</v>
      </c>
      <c r="AI18" s="428">
        <f t="shared" si="11"/>
        <v>85.21853722820119</v>
      </c>
      <c r="AJ18" s="448">
        <v>4359</v>
      </c>
      <c r="AK18" s="429">
        <f t="shared" si="12"/>
        <v>11.234536082474227</v>
      </c>
      <c r="AL18" s="423">
        <v>577</v>
      </c>
      <c r="AM18" s="418">
        <v>517</v>
      </c>
      <c r="AN18" s="430">
        <f t="shared" si="13"/>
        <v>89.60138648180242</v>
      </c>
      <c r="AO18" s="418">
        <v>552</v>
      </c>
      <c r="AP18" s="431">
        <f t="shared" si="14"/>
        <v>10.67698259187621</v>
      </c>
      <c r="AQ18" s="432"/>
      <c r="AR18" s="451"/>
      <c r="AS18" s="451"/>
      <c r="AT18" s="451"/>
      <c r="AU18" s="450"/>
      <c r="AV18" s="435"/>
      <c r="AW18" s="451"/>
      <c r="AX18" s="433"/>
      <c r="AY18" s="451"/>
      <c r="AZ18" s="436"/>
      <c r="BA18" s="423">
        <v>545</v>
      </c>
      <c r="BB18" s="437"/>
      <c r="BC18" s="411"/>
      <c r="BD18" s="437"/>
      <c r="BE18" s="413"/>
      <c r="BF18" s="438"/>
      <c r="BG18" s="449"/>
      <c r="BH18" s="439"/>
      <c r="BI18" s="449"/>
      <c r="BJ18" s="434"/>
      <c r="BK18" s="435">
        <v>12</v>
      </c>
      <c r="BL18" s="449"/>
      <c r="BM18" s="439"/>
      <c r="BN18" s="449"/>
      <c r="BO18" s="440"/>
      <c r="BP18" s="452"/>
      <c r="BQ18" s="449"/>
      <c r="BR18" s="449"/>
      <c r="BS18" s="449"/>
      <c r="BT18" s="453"/>
      <c r="BU18" s="454"/>
      <c r="BV18" s="444"/>
      <c r="BW18" s="430"/>
      <c r="BX18" s="444"/>
      <c r="BY18" s="431"/>
    </row>
    <row r="19" spans="1:77" s="14" customFormat="1" ht="16.5" customHeight="1">
      <c r="A19" s="394" t="s">
        <v>11</v>
      </c>
      <c r="B19" s="171">
        <v>270</v>
      </c>
      <c r="C19" s="405">
        <f t="shared" si="0"/>
        <v>18457</v>
      </c>
      <c r="D19" s="406">
        <f t="shared" si="1"/>
        <v>12444</v>
      </c>
      <c r="E19" s="407">
        <f t="shared" si="2"/>
        <v>67.42157447039064</v>
      </c>
      <c r="F19" s="406">
        <f t="shared" si="3"/>
        <v>15205</v>
      </c>
      <c r="G19" s="408">
        <f t="shared" si="4"/>
        <v>12.218739954998393</v>
      </c>
      <c r="H19" s="409">
        <v>5769</v>
      </c>
      <c r="I19" s="410">
        <v>5709</v>
      </c>
      <c r="J19" s="411">
        <f t="shared" si="5"/>
        <v>98.95995839833593</v>
      </c>
      <c r="K19" s="412">
        <v>8675</v>
      </c>
      <c r="L19" s="413">
        <f t="shared" si="6"/>
        <v>15.195305657733405</v>
      </c>
      <c r="M19" s="414">
        <v>751</v>
      </c>
      <c r="N19" s="415">
        <v>751</v>
      </c>
      <c r="O19" s="411">
        <f>N19/M19*100</f>
        <v>100</v>
      </c>
      <c r="P19" s="415">
        <v>1000</v>
      </c>
      <c r="Q19" s="416">
        <f>P19/N19*10</f>
        <v>13.315579227696405</v>
      </c>
      <c r="R19" s="417">
        <v>541</v>
      </c>
      <c r="S19" s="418">
        <v>541</v>
      </c>
      <c r="T19" s="419">
        <f>S19/R19*100</f>
        <v>100</v>
      </c>
      <c r="U19" s="418">
        <v>633</v>
      </c>
      <c r="V19" s="420">
        <f>U19/S19*10</f>
        <v>11.700554528650645</v>
      </c>
      <c r="W19" s="421"/>
      <c r="X19" s="422"/>
      <c r="Y19" s="411"/>
      <c r="Z19" s="455"/>
      <c r="AA19" s="420"/>
      <c r="AB19" s="423">
        <v>3336</v>
      </c>
      <c r="AC19" s="418">
        <v>270</v>
      </c>
      <c r="AD19" s="425">
        <f t="shared" si="9"/>
        <v>8.093525179856115</v>
      </c>
      <c r="AE19" s="418">
        <v>237</v>
      </c>
      <c r="AF19" s="426">
        <f t="shared" si="10"/>
        <v>8.777777777777779</v>
      </c>
      <c r="AG19" s="423">
        <v>4921</v>
      </c>
      <c r="AH19" s="448">
        <v>4826</v>
      </c>
      <c r="AI19" s="428">
        <f t="shared" si="11"/>
        <v>98.06949806949807</v>
      </c>
      <c r="AJ19" s="448">
        <v>4352</v>
      </c>
      <c r="AK19" s="429">
        <f t="shared" si="12"/>
        <v>9.01782014090344</v>
      </c>
      <c r="AL19" s="423">
        <v>2449</v>
      </c>
      <c r="AM19" s="418">
        <v>347</v>
      </c>
      <c r="AN19" s="430">
        <f t="shared" si="13"/>
        <v>14.16904859126174</v>
      </c>
      <c r="AO19" s="418">
        <v>308</v>
      </c>
      <c r="AP19" s="431">
        <f t="shared" si="14"/>
        <v>8.876080691642652</v>
      </c>
      <c r="AQ19" s="432"/>
      <c r="AR19" s="451"/>
      <c r="AS19" s="451"/>
      <c r="AT19" s="451"/>
      <c r="AU19" s="450"/>
      <c r="AV19" s="435">
        <v>480</v>
      </c>
      <c r="AW19" s="451"/>
      <c r="AX19" s="433"/>
      <c r="AY19" s="451"/>
      <c r="AZ19" s="436"/>
      <c r="BA19" s="423">
        <v>210</v>
      </c>
      <c r="BB19" s="437"/>
      <c r="BC19" s="411"/>
      <c r="BD19" s="437"/>
      <c r="BE19" s="413"/>
      <c r="BF19" s="438"/>
      <c r="BG19" s="449"/>
      <c r="BH19" s="439"/>
      <c r="BI19" s="449"/>
      <c r="BJ19" s="434"/>
      <c r="BK19" s="435"/>
      <c r="BL19" s="449"/>
      <c r="BM19" s="439"/>
      <c r="BN19" s="449"/>
      <c r="BO19" s="440"/>
      <c r="BP19" s="452"/>
      <c r="BQ19" s="449"/>
      <c r="BR19" s="449"/>
      <c r="BS19" s="449"/>
      <c r="BT19" s="453"/>
      <c r="BU19" s="454"/>
      <c r="BV19" s="444"/>
      <c r="BW19" s="430"/>
      <c r="BX19" s="444"/>
      <c r="BY19" s="431"/>
    </row>
    <row r="20" spans="1:77" s="14" customFormat="1" ht="15.75" customHeight="1">
      <c r="A20" s="394" t="s">
        <v>21</v>
      </c>
      <c r="B20" s="171">
        <v>1231</v>
      </c>
      <c r="C20" s="405">
        <f t="shared" si="0"/>
        <v>28179</v>
      </c>
      <c r="D20" s="406">
        <f t="shared" si="1"/>
        <v>26282</v>
      </c>
      <c r="E20" s="407">
        <f t="shared" si="2"/>
        <v>93.26803648106747</v>
      </c>
      <c r="F20" s="406">
        <f t="shared" si="3"/>
        <v>64282</v>
      </c>
      <c r="G20" s="408">
        <f t="shared" si="4"/>
        <v>24.458564797199603</v>
      </c>
      <c r="H20" s="409">
        <v>15456</v>
      </c>
      <c r="I20" s="410">
        <v>15456</v>
      </c>
      <c r="J20" s="411">
        <f t="shared" si="5"/>
        <v>100</v>
      </c>
      <c r="K20" s="412">
        <v>41137</v>
      </c>
      <c r="L20" s="413">
        <f t="shared" si="6"/>
        <v>26.615553830227743</v>
      </c>
      <c r="M20" s="414">
        <v>492</v>
      </c>
      <c r="N20" s="415">
        <v>492</v>
      </c>
      <c r="O20" s="411">
        <f>N20/M20*100</f>
        <v>100</v>
      </c>
      <c r="P20" s="415">
        <v>742</v>
      </c>
      <c r="Q20" s="416">
        <f>P20/N20*10</f>
        <v>15.081300813008129</v>
      </c>
      <c r="R20" s="417">
        <v>180</v>
      </c>
      <c r="S20" s="418">
        <v>180</v>
      </c>
      <c r="T20" s="419">
        <f>S20/R20*100</f>
        <v>100</v>
      </c>
      <c r="U20" s="418">
        <v>360</v>
      </c>
      <c r="V20" s="420">
        <f>U20/S20*10</f>
        <v>20</v>
      </c>
      <c r="W20" s="421">
        <v>498</v>
      </c>
      <c r="X20" s="422">
        <v>498</v>
      </c>
      <c r="Y20" s="411">
        <f aca="true" t="shared" si="17" ref="Y20:Y26">X20/W20*100</f>
        <v>100</v>
      </c>
      <c r="Z20" s="412">
        <v>592</v>
      </c>
      <c r="AA20" s="420">
        <f aca="true" t="shared" si="18" ref="AA20:AA26">Z20/X20*10</f>
        <v>11.887550200803211</v>
      </c>
      <c r="AB20" s="423">
        <v>1886</v>
      </c>
      <c r="AC20" s="424">
        <v>1886</v>
      </c>
      <c r="AD20" s="425">
        <f aca="true" t="shared" si="19" ref="AD20:AD26">AC20/AB20*100</f>
        <v>100</v>
      </c>
      <c r="AE20" s="424">
        <v>3474</v>
      </c>
      <c r="AF20" s="426">
        <f aca="true" t="shared" si="20" ref="AF20:AF26">AE20/AC20*10</f>
        <v>18.419936373276776</v>
      </c>
      <c r="AG20" s="423">
        <v>6084</v>
      </c>
      <c r="AH20" s="427">
        <v>6084</v>
      </c>
      <c r="AI20" s="428">
        <f t="shared" si="11"/>
        <v>100</v>
      </c>
      <c r="AJ20" s="427">
        <v>15366</v>
      </c>
      <c r="AK20" s="429">
        <f t="shared" si="12"/>
        <v>25.256410256410255</v>
      </c>
      <c r="AL20" s="423">
        <v>1470</v>
      </c>
      <c r="AM20" s="424">
        <v>1382</v>
      </c>
      <c r="AN20" s="430">
        <f t="shared" si="13"/>
        <v>94.01360544217687</v>
      </c>
      <c r="AO20" s="424">
        <v>2248</v>
      </c>
      <c r="AP20" s="431">
        <f t="shared" si="14"/>
        <v>16.266280752532563</v>
      </c>
      <c r="AQ20" s="432">
        <v>263</v>
      </c>
      <c r="AR20" s="433"/>
      <c r="AS20" s="451"/>
      <c r="AT20" s="433"/>
      <c r="AU20" s="450"/>
      <c r="AV20" s="435">
        <v>470</v>
      </c>
      <c r="AW20" s="433"/>
      <c r="AX20" s="433"/>
      <c r="AY20" s="433"/>
      <c r="AZ20" s="436"/>
      <c r="BA20" s="423">
        <v>835</v>
      </c>
      <c r="BB20" s="437"/>
      <c r="BC20" s="411"/>
      <c r="BD20" s="437"/>
      <c r="BE20" s="413"/>
      <c r="BF20" s="438">
        <v>394</v>
      </c>
      <c r="BG20" s="439">
        <v>153</v>
      </c>
      <c r="BH20" s="456">
        <f>BG20/BF20*100</f>
        <v>38.83248730964467</v>
      </c>
      <c r="BI20" s="439">
        <v>212</v>
      </c>
      <c r="BJ20" s="440">
        <f>BI20/BG20*10</f>
        <v>13.856209150326798</v>
      </c>
      <c r="BK20" s="435"/>
      <c r="BL20" s="439"/>
      <c r="BM20" s="439"/>
      <c r="BN20" s="439"/>
      <c r="BO20" s="440"/>
      <c r="BP20" s="441"/>
      <c r="BQ20" s="439"/>
      <c r="BR20" s="439"/>
      <c r="BS20" s="439"/>
      <c r="BT20" s="442"/>
      <c r="BU20" s="443">
        <v>151</v>
      </c>
      <c r="BV20" s="444">
        <v>151</v>
      </c>
      <c r="BW20" s="430">
        <f>BV20/BU20*100</f>
        <v>100</v>
      </c>
      <c r="BX20" s="444">
        <v>151</v>
      </c>
      <c r="BY20" s="431">
        <f>BX20/BV20*10</f>
        <v>10</v>
      </c>
    </row>
    <row r="21" spans="1:77" s="14" customFormat="1" ht="16.5" customHeight="1">
      <c r="A21" s="394" t="s">
        <v>22</v>
      </c>
      <c r="B21" s="171">
        <v>770</v>
      </c>
      <c r="C21" s="405">
        <f t="shared" si="0"/>
        <v>38238</v>
      </c>
      <c r="D21" s="406">
        <f t="shared" si="1"/>
        <v>32818</v>
      </c>
      <c r="E21" s="407">
        <f t="shared" si="2"/>
        <v>85.82561849469114</v>
      </c>
      <c r="F21" s="406">
        <f t="shared" si="3"/>
        <v>70076</v>
      </c>
      <c r="G21" s="408">
        <f t="shared" si="4"/>
        <v>21.352916082637577</v>
      </c>
      <c r="H21" s="409">
        <v>15025</v>
      </c>
      <c r="I21" s="410">
        <v>14977</v>
      </c>
      <c r="J21" s="411">
        <f t="shared" si="5"/>
        <v>99.68053244592346</v>
      </c>
      <c r="K21" s="412">
        <v>36383</v>
      </c>
      <c r="L21" s="413">
        <f t="shared" si="6"/>
        <v>24.292581959003808</v>
      </c>
      <c r="M21" s="414"/>
      <c r="N21" s="415"/>
      <c r="O21" s="411"/>
      <c r="P21" s="415"/>
      <c r="Q21" s="416"/>
      <c r="R21" s="417"/>
      <c r="S21" s="418"/>
      <c r="T21" s="419"/>
      <c r="U21" s="418"/>
      <c r="V21" s="420"/>
      <c r="W21" s="421">
        <v>576</v>
      </c>
      <c r="X21" s="422">
        <v>531</v>
      </c>
      <c r="Y21" s="411">
        <f t="shared" si="17"/>
        <v>92.1875</v>
      </c>
      <c r="Z21" s="412">
        <v>337</v>
      </c>
      <c r="AA21" s="420">
        <f t="shared" si="18"/>
        <v>6.346516007532957</v>
      </c>
      <c r="AB21" s="423">
        <v>13655</v>
      </c>
      <c r="AC21" s="424">
        <v>10758</v>
      </c>
      <c r="AD21" s="425">
        <f t="shared" si="19"/>
        <v>78.78432808495057</v>
      </c>
      <c r="AE21" s="424">
        <v>21279</v>
      </c>
      <c r="AF21" s="426">
        <f t="shared" si="20"/>
        <v>19.77969882877858</v>
      </c>
      <c r="AG21" s="423">
        <v>7667</v>
      </c>
      <c r="AH21" s="427">
        <v>6142</v>
      </c>
      <c r="AI21" s="428">
        <f t="shared" si="11"/>
        <v>80.10956045389331</v>
      </c>
      <c r="AJ21" s="427">
        <v>11035</v>
      </c>
      <c r="AK21" s="429">
        <f t="shared" si="12"/>
        <v>17.966460436339954</v>
      </c>
      <c r="AL21" s="423">
        <v>1160</v>
      </c>
      <c r="AM21" s="424">
        <v>410</v>
      </c>
      <c r="AN21" s="430">
        <f t="shared" si="13"/>
        <v>35.3448275862069</v>
      </c>
      <c r="AO21" s="424">
        <v>1042</v>
      </c>
      <c r="AP21" s="431">
        <f t="shared" si="14"/>
        <v>25.414634146341463</v>
      </c>
      <c r="AQ21" s="432">
        <v>155</v>
      </c>
      <c r="AR21" s="433"/>
      <c r="AS21" s="451"/>
      <c r="AT21" s="433"/>
      <c r="AU21" s="450"/>
      <c r="AV21" s="435"/>
      <c r="AW21" s="433"/>
      <c r="AX21" s="433"/>
      <c r="AY21" s="433"/>
      <c r="AZ21" s="436"/>
      <c r="BA21" s="423"/>
      <c r="BB21" s="437"/>
      <c r="BC21" s="411"/>
      <c r="BD21" s="437"/>
      <c r="BE21" s="413"/>
      <c r="BF21" s="438"/>
      <c r="BG21" s="439"/>
      <c r="BH21" s="456"/>
      <c r="BI21" s="439"/>
      <c r="BJ21" s="440"/>
      <c r="BK21" s="435"/>
      <c r="BL21" s="439"/>
      <c r="BM21" s="439"/>
      <c r="BN21" s="439"/>
      <c r="BO21" s="440"/>
      <c r="BP21" s="441"/>
      <c r="BQ21" s="439"/>
      <c r="BR21" s="439"/>
      <c r="BS21" s="439"/>
      <c r="BT21" s="442"/>
      <c r="BU21" s="443"/>
      <c r="BV21" s="444"/>
      <c r="BW21" s="444"/>
      <c r="BX21" s="444"/>
      <c r="BY21" s="445"/>
    </row>
    <row r="22" spans="1:77" s="14" customFormat="1" ht="15.75" customHeight="1">
      <c r="A22" s="394" t="s">
        <v>12</v>
      </c>
      <c r="B22" s="171">
        <v>480</v>
      </c>
      <c r="C22" s="405">
        <f t="shared" si="0"/>
        <v>18636</v>
      </c>
      <c r="D22" s="406">
        <f t="shared" si="1"/>
        <v>12283</v>
      </c>
      <c r="E22" s="407">
        <f t="shared" si="2"/>
        <v>65.91006653788367</v>
      </c>
      <c r="F22" s="406">
        <f t="shared" si="3"/>
        <v>16671</v>
      </c>
      <c r="G22" s="408">
        <f t="shared" si="4"/>
        <v>13.572417161931124</v>
      </c>
      <c r="H22" s="409">
        <v>8154</v>
      </c>
      <c r="I22" s="410">
        <v>7625</v>
      </c>
      <c r="J22" s="411">
        <f t="shared" si="5"/>
        <v>93.51238655874418</v>
      </c>
      <c r="K22" s="412">
        <v>11659</v>
      </c>
      <c r="L22" s="413">
        <f t="shared" si="6"/>
        <v>15.29049180327869</v>
      </c>
      <c r="M22" s="414">
        <v>847</v>
      </c>
      <c r="N22" s="415">
        <v>847</v>
      </c>
      <c r="O22" s="411">
        <f>N22/M22*100</f>
        <v>100</v>
      </c>
      <c r="P22" s="415">
        <v>1347</v>
      </c>
      <c r="Q22" s="416">
        <f>P22/N22*10</f>
        <v>15.903187721369541</v>
      </c>
      <c r="R22" s="417"/>
      <c r="S22" s="418"/>
      <c r="T22" s="419"/>
      <c r="U22" s="418"/>
      <c r="V22" s="420"/>
      <c r="W22" s="421">
        <v>1715</v>
      </c>
      <c r="X22" s="422">
        <v>299</v>
      </c>
      <c r="Y22" s="411">
        <f t="shared" si="17"/>
        <v>17.434402332361515</v>
      </c>
      <c r="Z22" s="412">
        <v>333</v>
      </c>
      <c r="AA22" s="420">
        <f t="shared" si="18"/>
        <v>11.137123745819398</v>
      </c>
      <c r="AB22" s="423">
        <v>4693</v>
      </c>
      <c r="AC22" s="424">
        <v>345</v>
      </c>
      <c r="AD22" s="425">
        <f t="shared" si="19"/>
        <v>7.351374387385468</v>
      </c>
      <c r="AE22" s="424">
        <v>320</v>
      </c>
      <c r="AF22" s="426">
        <f t="shared" si="20"/>
        <v>9.27536231884058</v>
      </c>
      <c r="AG22" s="423">
        <v>1560</v>
      </c>
      <c r="AH22" s="427">
        <v>1560</v>
      </c>
      <c r="AI22" s="428">
        <f t="shared" si="11"/>
        <v>100</v>
      </c>
      <c r="AJ22" s="427">
        <v>1476</v>
      </c>
      <c r="AK22" s="429">
        <f t="shared" si="12"/>
        <v>9.461538461538462</v>
      </c>
      <c r="AL22" s="423">
        <v>1456</v>
      </c>
      <c r="AM22" s="424">
        <v>1456</v>
      </c>
      <c r="AN22" s="430">
        <f t="shared" si="13"/>
        <v>100</v>
      </c>
      <c r="AO22" s="424">
        <v>1366</v>
      </c>
      <c r="AP22" s="431">
        <f t="shared" si="14"/>
        <v>9.381868131868131</v>
      </c>
      <c r="AQ22" s="432"/>
      <c r="AR22" s="433"/>
      <c r="AS22" s="451"/>
      <c r="AT22" s="433"/>
      <c r="AU22" s="450"/>
      <c r="AV22" s="435"/>
      <c r="AW22" s="433"/>
      <c r="AX22" s="433"/>
      <c r="AY22" s="433"/>
      <c r="AZ22" s="436"/>
      <c r="BA22" s="423">
        <v>60</v>
      </c>
      <c r="BB22" s="437"/>
      <c r="BC22" s="411"/>
      <c r="BD22" s="437"/>
      <c r="BE22" s="413"/>
      <c r="BF22" s="438">
        <v>151</v>
      </c>
      <c r="BG22" s="439">
        <v>151</v>
      </c>
      <c r="BH22" s="456">
        <f>BG22/BF22*100</f>
        <v>100</v>
      </c>
      <c r="BI22" s="439">
        <v>170</v>
      </c>
      <c r="BJ22" s="440">
        <f>BI22/BG22*10</f>
        <v>11.258278145695364</v>
      </c>
      <c r="BK22" s="435"/>
      <c r="BL22" s="439"/>
      <c r="BM22" s="439"/>
      <c r="BN22" s="439"/>
      <c r="BO22" s="440"/>
      <c r="BP22" s="441"/>
      <c r="BQ22" s="439"/>
      <c r="BR22" s="439"/>
      <c r="BS22" s="439"/>
      <c r="BT22" s="442"/>
      <c r="BU22" s="443"/>
      <c r="BV22" s="444"/>
      <c r="BW22" s="444"/>
      <c r="BX22" s="444"/>
      <c r="BY22" s="445"/>
    </row>
    <row r="23" spans="1:77" s="14" customFormat="1" ht="17.25" customHeight="1">
      <c r="A23" s="394" t="s">
        <v>13</v>
      </c>
      <c r="B23" s="171">
        <v>693</v>
      </c>
      <c r="C23" s="405">
        <f t="shared" si="0"/>
        <v>42930</v>
      </c>
      <c r="D23" s="406">
        <f t="shared" si="1"/>
        <v>37907</v>
      </c>
      <c r="E23" s="407">
        <f t="shared" si="2"/>
        <v>88.29955741905428</v>
      </c>
      <c r="F23" s="406">
        <f t="shared" si="3"/>
        <v>79557</v>
      </c>
      <c r="G23" s="408">
        <f t="shared" si="4"/>
        <v>20.987416572137075</v>
      </c>
      <c r="H23" s="409">
        <v>18262</v>
      </c>
      <c r="I23" s="410">
        <v>17949</v>
      </c>
      <c r="J23" s="411">
        <f t="shared" si="5"/>
        <v>98.28605848209396</v>
      </c>
      <c r="K23" s="412">
        <v>45994</v>
      </c>
      <c r="L23" s="413">
        <f t="shared" si="6"/>
        <v>25.62482589559307</v>
      </c>
      <c r="M23" s="414">
        <v>739</v>
      </c>
      <c r="N23" s="415">
        <v>739</v>
      </c>
      <c r="O23" s="411">
        <f>N23/M23*100</f>
        <v>100</v>
      </c>
      <c r="P23" s="415">
        <v>1546</v>
      </c>
      <c r="Q23" s="416">
        <f>P23/N23*10</f>
        <v>20.920162381596754</v>
      </c>
      <c r="R23" s="417"/>
      <c r="S23" s="418"/>
      <c r="T23" s="419"/>
      <c r="U23" s="418"/>
      <c r="V23" s="420"/>
      <c r="W23" s="421">
        <v>3255</v>
      </c>
      <c r="X23" s="457">
        <v>3204</v>
      </c>
      <c r="Y23" s="411">
        <f t="shared" si="17"/>
        <v>98.4331797235023</v>
      </c>
      <c r="Z23" s="412">
        <v>3514</v>
      </c>
      <c r="AA23" s="420">
        <f t="shared" si="18"/>
        <v>10.967540574282147</v>
      </c>
      <c r="AB23" s="423">
        <v>8744</v>
      </c>
      <c r="AC23" s="418">
        <v>7605</v>
      </c>
      <c r="AD23" s="425">
        <f t="shared" si="19"/>
        <v>86.97392497712717</v>
      </c>
      <c r="AE23" s="418">
        <v>14707</v>
      </c>
      <c r="AF23" s="426">
        <f t="shared" si="20"/>
        <v>19.338593030900725</v>
      </c>
      <c r="AG23" s="423">
        <v>8569</v>
      </c>
      <c r="AH23" s="448">
        <v>6651</v>
      </c>
      <c r="AI23" s="428">
        <f t="shared" si="11"/>
        <v>77.6169914809196</v>
      </c>
      <c r="AJ23" s="448">
        <v>11156</v>
      </c>
      <c r="AK23" s="429">
        <f t="shared" si="12"/>
        <v>16.773417531198316</v>
      </c>
      <c r="AL23" s="423">
        <v>1487</v>
      </c>
      <c r="AM23" s="418">
        <v>1284</v>
      </c>
      <c r="AN23" s="430">
        <f t="shared" si="13"/>
        <v>86.3483523873571</v>
      </c>
      <c r="AO23" s="418">
        <v>1833</v>
      </c>
      <c r="AP23" s="431">
        <f t="shared" si="14"/>
        <v>14.275700934579438</v>
      </c>
      <c r="AQ23" s="432">
        <v>449</v>
      </c>
      <c r="AR23" s="451"/>
      <c r="AS23" s="451"/>
      <c r="AT23" s="451"/>
      <c r="AU23" s="450"/>
      <c r="AV23" s="435"/>
      <c r="AW23" s="451"/>
      <c r="AX23" s="433"/>
      <c r="AY23" s="451"/>
      <c r="AZ23" s="436"/>
      <c r="BA23" s="423">
        <v>724</v>
      </c>
      <c r="BB23" s="437"/>
      <c r="BC23" s="411"/>
      <c r="BD23" s="437"/>
      <c r="BE23" s="413"/>
      <c r="BF23" s="438">
        <v>631</v>
      </c>
      <c r="BG23" s="449">
        <v>475</v>
      </c>
      <c r="BH23" s="456">
        <f>BG23/BF23*100</f>
        <v>75.27733755942948</v>
      </c>
      <c r="BI23" s="449">
        <v>807</v>
      </c>
      <c r="BJ23" s="440">
        <f>BI23/BG23*10</f>
        <v>16.989473684210527</v>
      </c>
      <c r="BK23" s="435">
        <v>40</v>
      </c>
      <c r="BL23" s="449"/>
      <c r="BM23" s="439"/>
      <c r="BN23" s="449"/>
      <c r="BO23" s="440"/>
      <c r="BP23" s="452">
        <v>10</v>
      </c>
      <c r="BQ23" s="449"/>
      <c r="BR23" s="449"/>
      <c r="BS23" s="449"/>
      <c r="BT23" s="453"/>
      <c r="BU23" s="454">
        <v>20</v>
      </c>
      <c r="BV23" s="444"/>
      <c r="BW23" s="444"/>
      <c r="BX23" s="444"/>
      <c r="BY23" s="445"/>
    </row>
    <row r="24" spans="1:77" s="14" customFormat="1" ht="15" customHeight="1">
      <c r="A24" s="394" t="s">
        <v>23</v>
      </c>
      <c r="B24" s="171">
        <v>708</v>
      </c>
      <c r="C24" s="458">
        <f t="shared" si="0"/>
        <v>57768</v>
      </c>
      <c r="D24" s="459">
        <f>I24+N24+S24+X24+AC24+AH24+AM24+AR24+AW24+BB24+BG24+BL24+BQ24+BV24</f>
        <v>49951</v>
      </c>
      <c r="E24" s="460">
        <f t="shared" si="2"/>
        <v>86.46828694086692</v>
      </c>
      <c r="F24" s="459">
        <f t="shared" si="3"/>
        <v>114273</v>
      </c>
      <c r="G24" s="461">
        <f t="shared" si="4"/>
        <v>22.877019479089505</v>
      </c>
      <c r="H24" s="462">
        <v>16119</v>
      </c>
      <c r="I24" s="463">
        <v>16119</v>
      </c>
      <c r="J24" s="464">
        <f t="shared" si="5"/>
        <v>100</v>
      </c>
      <c r="K24" s="465">
        <v>44865</v>
      </c>
      <c r="L24" s="466">
        <f t="shared" si="6"/>
        <v>27.833612506979343</v>
      </c>
      <c r="M24" s="467"/>
      <c r="N24" s="468"/>
      <c r="O24" s="464"/>
      <c r="P24" s="468"/>
      <c r="Q24" s="469"/>
      <c r="R24" s="417"/>
      <c r="S24" s="418"/>
      <c r="T24" s="419"/>
      <c r="U24" s="418"/>
      <c r="V24" s="420"/>
      <c r="W24" s="421">
        <v>588</v>
      </c>
      <c r="X24" s="422">
        <v>548</v>
      </c>
      <c r="Y24" s="411">
        <f t="shared" si="17"/>
        <v>93.19727891156462</v>
      </c>
      <c r="Z24" s="412">
        <v>835</v>
      </c>
      <c r="AA24" s="420">
        <f t="shared" si="18"/>
        <v>15.237226277372262</v>
      </c>
      <c r="AB24" s="423">
        <v>24957</v>
      </c>
      <c r="AC24" s="424">
        <v>19596</v>
      </c>
      <c r="AD24" s="425">
        <f t="shared" si="19"/>
        <v>78.51905277076571</v>
      </c>
      <c r="AE24" s="424">
        <v>40541</v>
      </c>
      <c r="AF24" s="426">
        <f t="shared" si="20"/>
        <v>20.68840579710145</v>
      </c>
      <c r="AG24" s="423">
        <v>13150</v>
      </c>
      <c r="AH24" s="427">
        <v>12683</v>
      </c>
      <c r="AI24" s="428">
        <f t="shared" si="11"/>
        <v>96.44866920152091</v>
      </c>
      <c r="AJ24" s="427">
        <v>26365</v>
      </c>
      <c r="AK24" s="429">
        <f t="shared" si="12"/>
        <v>20.787668532681543</v>
      </c>
      <c r="AL24" s="423">
        <v>1247</v>
      </c>
      <c r="AM24" s="424">
        <v>899</v>
      </c>
      <c r="AN24" s="430">
        <f t="shared" si="13"/>
        <v>72.09302325581395</v>
      </c>
      <c r="AO24" s="424">
        <v>1540</v>
      </c>
      <c r="AP24" s="431">
        <f t="shared" si="14"/>
        <v>17.130144605116797</v>
      </c>
      <c r="AQ24" s="432">
        <v>200</v>
      </c>
      <c r="AR24" s="433"/>
      <c r="AS24" s="451"/>
      <c r="AT24" s="433"/>
      <c r="AU24" s="450"/>
      <c r="AV24" s="435"/>
      <c r="AW24" s="433"/>
      <c r="AX24" s="433"/>
      <c r="AY24" s="433"/>
      <c r="AZ24" s="436"/>
      <c r="BA24" s="423">
        <v>306</v>
      </c>
      <c r="BB24" s="437">
        <v>106</v>
      </c>
      <c r="BC24" s="470">
        <f>BB24/BA24*100</f>
        <v>34.64052287581699</v>
      </c>
      <c r="BD24" s="437">
        <v>127</v>
      </c>
      <c r="BE24" s="471">
        <f>BD24/BB24*10</f>
        <v>11.981132075471699</v>
      </c>
      <c r="BF24" s="438"/>
      <c r="BG24" s="439"/>
      <c r="BH24" s="456"/>
      <c r="BI24" s="439"/>
      <c r="BJ24" s="440"/>
      <c r="BK24" s="435"/>
      <c r="BL24" s="439"/>
      <c r="BM24" s="439"/>
      <c r="BN24" s="439"/>
      <c r="BO24" s="440"/>
      <c r="BP24" s="441">
        <v>1201</v>
      </c>
      <c r="BQ24" s="439"/>
      <c r="BR24" s="439"/>
      <c r="BS24" s="439"/>
      <c r="BT24" s="442"/>
      <c r="BU24" s="443"/>
      <c r="BV24" s="444"/>
      <c r="BW24" s="444"/>
      <c r="BX24" s="444"/>
      <c r="BY24" s="445"/>
    </row>
    <row r="25" spans="1:77" s="14" customFormat="1" ht="17.25" customHeight="1" thickBot="1">
      <c r="A25" s="397" t="s">
        <v>14</v>
      </c>
      <c r="B25" s="173">
        <v>180</v>
      </c>
      <c r="C25" s="458">
        <f t="shared" si="0"/>
        <v>52154</v>
      </c>
      <c r="D25" s="459">
        <f t="shared" si="1"/>
        <v>48404</v>
      </c>
      <c r="E25" s="472">
        <f t="shared" si="2"/>
        <v>92.80975572343444</v>
      </c>
      <c r="F25" s="459">
        <f>K25+P25+U25+Z25+AE25+AJ25+AO25+AT25+AY25+BD25+BI25+BN25+BS25+BX25</f>
        <v>125706</v>
      </c>
      <c r="G25" s="473">
        <f t="shared" si="4"/>
        <v>25.970167754731012</v>
      </c>
      <c r="H25" s="474">
        <v>26141</v>
      </c>
      <c r="I25" s="475">
        <v>25666</v>
      </c>
      <c r="J25" s="476">
        <f t="shared" si="5"/>
        <v>98.18293102788724</v>
      </c>
      <c r="K25" s="477">
        <v>70122</v>
      </c>
      <c r="L25" s="478">
        <f t="shared" si="6"/>
        <v>27.320969375827943</v>
      </c>
      <c r="M25" s="479">
        <v>1149</v>
      </c>
      <c r="N25" s="480">
        <v>1149</v>
      </c>
      <c r="O25" s="476">
        <f>N25/M25*100</f>
        <v>100</v>
      </c>
      <c r="P25" s="480">
        <v>3003</v>
      </c>
      <c r="Q25" s="469">
        <f>P25/N25*10</f>
        <v>26.135770234986943</v>
      </c>
      <c r="R25" s="481">
        <v>39</v>
      </c>
      <c r="S25" s="482">
        <v>39</v>
      </c>
      <c r="T25" s="419">
        <f>S25/R25*100</f>
        <v>100</v>
      </c>
      <c r="U25" s="482">
        <v>110</v>
      </c>
      <c r="V25" s="420">
        <f>U25/S25*10</f>
        <v>28.205128205128208</v>
      </c>
      <c r="W25" s="483">
        <v>510</v>
      </c>
      <c r="X25" s="484">
        <v>420</v>
      </c>
      <c r="Y25" s="470">
        <f t="shared" si="17"/>
        <v>82.35294117647058</v>
      </c>
      <c r="Z25" s="485">
        <v>796</v>
      </c>
      <c r="AA25" s="486">
        <f t="shared" si="18"/>
        <v>18.952380952380953</v>
      </c>
      <c r="AB25" s="487">
        <v>1657</v>
      </c>
      <c r="AC25" s="488">
        <v>449</v>
      </c>
      <c r="AD25" s="425">
        <f t="shared" si="19"/>
        <v>27.097163548581776</v>
      </c>
      <c r="AE25" s="488">
        <v>1104</v>
      </c>
      <c r="AF25" s="426">
        <f t="shared" si="20"/>
        <v>24.58797327394209</v>
      </c>
      <c r="AG25" s="487">
        <v>18502</v>
      </c>
      <c r="AH25" s="489">
        <v>18502</v>
      </c>
      <c r="AI25" s="428">
        <f t="shared" si="11"/>
        <v>100</v>
      </c>
      <c r="AJ25" s="490">
        <v>46481</v>
      </c>
      <c r="AK25" s="429">
        <f t="shared" si="12"/>
        <v>25.122148956869527</v>
      </c>
      <c r="AL25" s="487">
        <v>1579</v>
      </c>
      <c r="AM25" s="488">
        <v>1579</v>
      </c>
      <c r="AN25" s="430">
        <f t="shared" si="13"/>
        <v>100</v>
      </c>
      <c r="AO25" s="488">
        <v>3190</v>
      </c>
      <c r="AP25" s="431">
        <f t="shared" si="14"/>
        <v>20.202659911336287</v>
      </c>
      <c r="AQ25" s="491">
        <v>1526</v>
      </c>
      <c r="AR25" s="492"/>
      <c r="AS25" s="493"/>
      <c r="AT25" s="492"/>
      <c r="AU25" s="494"/>
      <c r="AV25" s="495"/>
      <c r="AW25" s="492"/>
      <c r="AX25" s="492"/>
      <c r="AY25" s="492"/>
      <c r="AZ25" s="496"/>
      <c r="BA25" s="487">
        <v>751</v>
      </c>
      <c r="BB25" s="497">
        <v>300</v>
      </c>
      <c r="BC25" s="470">
        <f>BB25/BA25*100</f>
        <v>39.94673768308921</v>
      </c>
      <c r="BD25" s="497">
        <v>390</v>
      </c>
      <c r="BE25" s="471">
        <f>BD25/BB25*10</f>
        <v>13</v>
      </c>
      <c r="BF25" s="498">
        <v>300</v>
      </c>
      <c r="BG25" s="499">
        <v>300</v>
      </c>
      <c r="BH25" s="456">
        <f>BG25/BF25*100</f>
        <v>100</v>
      </c>
      <c r="BI25" s="499">
        <v>510</v>
      </c>
      <c r="BJ25" s="440">
        <f>BI25/BG25*10</f>
        <v>17</v>
      </c>
      <c r="BK25" s="495"/>
      <c r="BL25" s="499"/>
      <c r="BM25" s="499"/>
      <c r="BN25" s="499"/>
      <c r="BO25" s="500"/>
      <c r="BP25" s="501"/>
      <c r="BQ25" s="499"/>
      <c r="BR25" s="499"/>
      <c r="BS25" s="499"/>
      <c r="BT25" s="502"/>
      <c r="BU25" s="443"/>
      <c r="BV25" s="503"/>
      <c r="BW25" s="503"/>
      <c r="BX25" s="503"/>
      <c r="BY25" s="504"/>
    </row>
    <row r="26" spans="1:77" s="17" customFormat="1" ht="15" customHeight="1" thickBot="1">
      <c r="A26" s="15" t="s">
        <v>24</v>
      </c>
      <c r="B26" s="16">
        <f>SUM(B5:B25)</f>
        <v>10896</v>
      </c>
      <c r="C26" s="505">
        <f>SUM(C5:C25)</f>
        <v>592403</v>
      </c>
      <c r="D26" s="506">
        <f>SUM(D5:D25)</f>
        <v>528825</v>
      </c>
      <c r="E26" s="507">
        <f t="shared" si="2"/>
        <v>89.26777885999903</v>
      </c>
      <c r="F26" s="506">
        <f>SUM(F5:F25)</f>
        <v>1168815</v>
      </c>
      <c r="G26" s="508">
        <f t="shared" si="4"/>
        <v>22.102113175436106</v>
      </c>
      <c r="H26" s="509">
        <f>SUM(H5:H25)</f>
        <v>268604</v>
      </c>
      <c r="I26" s="506">
        <f>SUM(I6:I25)</f>
        <v>266327</v>
      </c>
      <c r="J26" s="510">
        <f t="shared" si="5"/>
        <v>99.1522836592158</v>
      </c>
      <c r="K26" s="506">
        <f>SUM(K6:K25)</f>
        <v>682796</v>
      </c>
      <c r="L26" s="508">
        <f t="shared" si="6"/>
        <v>25.637505772978333</v>
      </c>
      <c r="M26" s="509">
        <f>SUM(M5:M25)</f>
        <v>15884</v>
      </c>
      <c r="N26" s="506">
        <f>SUM(N5:N25)</f>
        <v>15884</v>
      </c>
      <c r="O26" s="510">
        <f>N26/M26*100</f>
        <v>100</v>
      </c>
      <c r="P26" s="506">
        <f>SUM(P5:P25)</f>
        <v>37185</v>
      </c>
      <c r="Q26" s="511">
        <f>P26/N26*10</f>
        <v>23.41035003777386</v>
      </c>
      <c r="R26" s="505">
        <f>SUM(R5:R25)</f>
        <v>840</v>
      </c>
      <c r="S26" s="506">
        <f>SUM(S5:S25)</f>
        <v>840</v>
      </c>
      <c r="T26" s="512">
        <f>S26/R26*100</f>
        <v>100</v>
      </c>
      <c r="U26" s="506">
        <f>SUM(U5:U25)</f>
        <v>1183</v>
      </c>
      <c r="V26" s="513">
        <f>U26/S26*10</f>
        <v>14.083333333333334</v>
      </c>
      <c r="W26" s="509">
        <f>SUM(W5:W25)</f>
        <v>16806</v>
      </c>
      <c r="X26" s="506">
        <f>SUM(X5:X25)</f>
        <v>14185</v>
      </c>
      <c r="Y26" s="510">
        <f t="shared" si="17"/>
        <v>84.4043793883137</v>
      </c>
      <c r="Z26" s="506">
        <f>SUM(Z5:Z25)</f>
        <v>17475</v>
      </c>
      <c r="AA26" s="514">
        <f t="shared" si="18"/>
        <v>12.319351427564328</v>
      </c>
      <c r="AB26" s="509">
        <f>SUM(AB5:AB25)</f>
        <v>113674</v>
      </c>
      <c r="AC26" s="506">
        <f>SUM(AC5:AC25)</f>
        <v>83364</v>
      </c>
      <c r="AD26" s="515">
        <f t="shared" si="19"/>
        <v>73.33603110649753</v>
      </c>
      <c r="AE26" s="506">
        <f>SUM(AE5:AE25)</f>
        <v>155814</v>
      </c>
      <c r="AF26" s="516">
        <f t="shared" si="20"/>
        <v>18.69080178494314</v>
      </c>
      <c r="AG26" s="509">
        <f>SUM(AG5:AG25)</f>
        <v>128913</v>
      </c>
      <c r="AH26" s="506">
        <f>SUM(AH5:AH25)</f>
        <v>118810</v>
      </c>
      <c r="AI26" s="507">
        <f t="shared" si="11"/>
        <v>92.16293158952162</v>
      </c>
      <c r="AJ26" s="506">
        <f>SUM(AJ5:AJ25)</f>
        <v>232759</v>
      </c>
      <c r="AK26" s="514">
        <f t="shared" si="12"/>
        <v>19.590859355273125</v>
      </c>
      <c r="AL26" s="509">
        <f>SUM(AL5:AL25)</f>
        <v>31345</v>
      </c>
      <c r="AM26" s="506">
        <f>SUM(AM5:AM25)</f>
        <v>26307</v>
      </c>
      <c r="AN26" s="512">
        <f t="shared" si="13"/>
        <v>83.92726112617642</v>
      </c>
      <c r="AO26" s="506">
        <f>SUM(AO5:AO25)</f>
        <v>38081</v>
      </c>
      <c r="AP26" s="514">
        <f t="shared" si="14"/>
        <v>14.475614855361691</v>
      </c>
      <c r="AQ26" s="517">
        <f>SUM(AQ5:AQ25)</f>
        <v>3266</v>
      </c>
      <c r="AR26" s="518">
        <f>SUM(AR5:AR25)</f>
        <v>0</v>
      </c>
      <c r="AS26" s="519">
        <f>AR26/AQ26*100</f>
        <v>0</v>
      </c>
      <c r="AT26" s="518">
        <f>SUM(AT5:AT25)</f>
        <v>0</v>
      </c>
      <c r="AU26" s="520"/>
      <c r="AV26" s="517">
        <f>SUM(AV5:AV25)</f>
        <v>1686</v>
      </c>
      <c r="AW26" s="518">
        <f>SUM(AW5:AW25)</f>
        <v>310</v>
      </c>
      <c r="AX26" s="521">
        <f>AW26/AV26*100</f>
        <v>18.386714116251483</v>
      </c>
      <c r="AY26" s="522">
        <f>SUM(AY5:AY25)</f>
        <v>326</v>
      </c>
      <c r="AZ26" s="523">
        <f>AY26/AW26*10</f>
        <v>10.516129032258064</v>
      </c>
      <c r="BA26" s="509">
        <f>SUM(BA5:BA25)</f>
        <v>6139</v>
      </c>
      <c r="BB26" s="506">
        <f>SUM(BB5:BB25)</f>
        <v>863</v>
      </c>
      <c r="BC26" s="510">
        <f>BB26/BA26*100</f>
        <v>14.057664114676657</v>
      </c>
      <c r="BD26" s="506">
        <f>SUM(BD5:BD25)</f>
        <v>904</v>
      </c>
      <c r="BE26" s="524">
        <f>BD26/BB26*10</f>
        <v>10.475086906141367</v>
      </c>
      <c r="BF26" s="525">
        <f>SUM(BF5:BF25)</f>
        <v>1581</v>
      </c>
      <c r="BG26" s="526">
        <f>SUM(BG5:BG25)</f>
        <v>1129</v>
      </c>
      <c r="BH26" s="527">
        <f>BG26/BF26*100</f>
        <v>71.41049968374446</v>
      </c>
      <c r="BI26" s="526">
        <f>SUM(BI5:BI25)</f>
        <v>1764</v>
      </c>
      <c r="BJ26" s="528">
        <f>BI26/BG26*10</f>
        <v>15.62444641275465</v>
      </c>
      <c r="BK26" s="529">
        <f>SUM(BK5:BK25)</f>
        <v>1223</v>
      </c>
      <c r="BL26" s="529">
        <f>SUM(BL5:BL25)</f>
        <v>400</v>
      </c>
      <c r="BM26" s="527">
        <f>BL26/BK26*100</f>
        <v>32.70645952575634</v>
      </c>
      <c r="BN26" s="529">
        <f>SUM(BN5:BN25)</f>
        <v>250</v>
      </c>
      <c r="BO26" s="530">
        <f>BN26/BL26*10</f>
        <v>6.25</v>
      </c>
      <c r="BP26" s="531">
        <f>SUM(BP5:BP25)</f>
        <v>1336</v>
      </c>
      <c r="BQ26" s="532"/>
      <c r="BR26" s="532"/>
      <c r="BS26" s="532"/>
      <c r="BT26" s="533"/>
      <c r="BU26" s="534">
        <f>SUM(BU7:BU25)</f>
        <v>1106</v>
      </c>
      <c r="BV26" s="535">
        <f>SUM(BV6:BV25)</f>
        <v>406</v>
      </c>
      <c r="BW26" s="536">
        <f>BV26/BU26*100</f>
        <v>36.708860759493675</v>
      </c>
      <c r="BX26" s="535">
        <f>SUM(BX6:BX25)</f>
        <v>278</v>
      </c>
      <c r="BY26" s="536">
        <f>BX26/BV26*10</f>
        <v>6.847290640394089</v>
      </c>
    </row>
    <row r="27" spans="1:77" s="19" customFormat="1" ht="16.5" customHeight="1" thickBot="1">
      <c r="A27" s="18" t="s">
        <v>15</v>
      </c>
      <c r="B27" s="395">
        <v>16823</v>
      </c>
      <c r="C27" s="537">
        <v>585734</v>
      </c>
      <c r="D27" s="538">
        <v>394006</v>
      </c>
      <c r="E27" s="539">
        <v>67.2670529626076</v>
      </c>
      <c r="F27" s="538">
        <v>1229063.3</v>
      </c>
      <c r="G27" s="540">
        <v>31.194024964086843</v>
      </c>
      <c r="H27" s="541">
        <v>236907</v>
      </c>
      <c r="I27" s="542">
        <v>224717</v>
      </c>
      <c r="J27" s="543">
        <v>94.85452097236468</v>
      </c>
      <c r="K27" s="542">
        <v>785115</v>
      </c>
      <c r="L27" s="540">
        <v>34.937944169777985</v>
      </c>
      <c r="M27" s="541">
        <v>24059</v>
      </c>
      <c r="N27" s="542">
        <v>21311</v>
      </c>
      <c r="O27" s="543">
        <v>88.57807888939689</v>
      </c>
      <c r="P27" s="544">
        <v>54133</v>
      </c>
      <c r="Q27" s="545">
        <v>25.401435878184977</v>
      </c>
      <c r="R27" s="546"/>
      <c r="S27" s="542"/>
      <c r="T27" s="539"/>
      <c r="U27" s="542"/>
      <c r="V27" s="547"/>
      <c r="W27" s="548">
        <v>15866</v>
      </c>
      <c r="X27" s="549">
        <v>12633</v>
      </c>
      <c r="Y27" s="549">
        <v>79.62309340728602</v>
      </c>
      <c r="Z27" s="549">
        <v>29548.8</v>
      </c>
      <c r="AA27" s="550">
        <v>23.39016860603182</v>
      </c>
      <c r="AB27" s="541">
        <v>125317</v>
      </c>
      <c r="AC27" s="542">
        <v>23185</v>
      </c>
      <c r="AD27" s="539">
        <v>18.50108125792989</v>
      </c>
      <c r="AE27" s="542">
        <v>56013</v>
      </c>
      <c r="AF27" s="540">
        <v>24.15915462583567</v>
      </c>
      <c r="AG27" s="541">
        <v>119306</v>
      </c>
      <c r="AH27" s="542">
        <v>86241</v>
      </c>
      <c r="AI27" s="539">
        <v>72.28555143915646</v>
      </c>
      <c r="AJ27" s="542">
        <v>244697</v>
      </c>
      <c r="AK27" s="547">
        <v>28.373627393003325</v>
      </c>
      <c r="AL27" s="541">
        <v>38330</v>
      </c>
      <c r="AM27" s="542">
        <v>22748</v>
      </c>
      <c r="AN27" s="539">
        <v>59.34776937124967</v>
      </c>
      <c r="AO27" s="542">
        <v>55158.5</v>
      </c>
      <c r="AP27" s="547">
        <v>24.24762616493758</v>
      </c>
      <c r="AQ27" s="134"/>
      <c r="AR27" s="551"/>
      <c r="AS27" s="551"/>
      <c r="AT27" s="551"/>
      <c r="AU27" s="552"/>
      <c r="AV27" s="134">
        <v>1720</v>
      </c>
      <c r="AW27" s="551">
        <v>0</v>
      </c>
      <c r="AX27" s="551">
        <v>0</v>
      </c>
      <c r="AY27" s="551">
        <v>0</v>
      </c>
      <c r="AZ27" s="553">
        <v>0</v>
      </c>
      <c r="BA27" s="554">
        <v>10169</v>
      </c>
      <c r="BB27" s="555">
        <v>2427</v>
      </c>
      <c r="BC27" s="556">
        <v>23.86665355492182</v>
      </c>
      <c r="BD27" s="555">
        <v>2864</v>
      </c>
      <c r="BE27" s="557">
        <v>11.800576843840132</v>
      </c>
      <c r="BF27" s="558">
        <v>1673</v>
      </c>
      <c r="BG27" s="559">
        <v>0</v>
      </c>
      <c r="BH27" s="559">
        <v>0</v>
      </c>
      <c r="BI27" s="559">
        <v>0</v>
      </c>
      <c r="BJ27" s="560">
        <v>0</v>
      </c>
      <c r="BK27" s="561"/>
      <c r="BL27" s="562"/>
      <c r="BM27" s="562"/>
      <c r="BN27" s="562"/>
      <c r="BO27" s="563"/>
      <c r="BP27" s="561"/>
      <c r="BQ27" s="559"/>
      <c r="BR27" s="559"/>
      <c r="BS27" s="559"/>
      <c r="BT27" s="560"/>
      <c r="BU27" s="559">
        <v>0</v>
      </c>
      <c r="BV27" s="559">
        <v>0</v>
      </c>
      <c r="BW27" s="559">
        <v>0</v>
      </c>
      <c r="BX27" s="559">
        <v>0</v>
      </c>
      <c r="BY27" s="559">
        <v>0</v>
      </c>
    </row>
  </sheetData>
  <sheetProtection selectLockedCells="1" selectUnlockedCells="1"/>
  <mergeCells count="19">
    <mergeCell ref="C1:Q1"/>
    <mergeCell ref="A3:A4"/>
    <mergeCell ref="B3:B4"/>
    <mergeCell ref="C3:G3"/>
    <mergeCell ref="H3:L3"/>
    <mergeCell ref="M3:Q3"/>
    <mergeCell ref="BU3:BY3"/>
    <mergeCell ref="R3:V3"/>
    <mergeCell ref="W3:AA3"/>
    <mergeCell ref="AB3:AF3"/>
    <mergeCell ref="AG3:AK3"/>
    <mergeCell ref="AL3:AP3"/>
    <mergeCell ref="AQ3:AU3"/>
    <mergeCell ref="AV3:AZ3"/>
    <mergeCell ref="BA3:BE3"/>
    <mergeCell ref="X1:Z1"/>
    <mergeCell ref="BF3:BJ3"/>
    <mergeCell ref="BK3:BO3"/>
    <mergeCell ref="BP3:BT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2" manualBreakCount="2">
    <brk id="27" max="26" man="1"/>
    <brk id="5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SheetLayoutView="100" zoomScalePageLayoutView="0" workbookViewId="0" topLeftCell="A1">
      <pane xSplit="1" topLeftCell="U1" activePane="topRight" state="frozen"/>
      <selection pane="topLeft" activeCell="A1" sqref="A1"/>
      <selection pane="topRight" activeCell="U27" sqref="U27"/>
    </sheetView>
  </sheetViews>
  <sheetFormatPr defaultColWidth="9.00390625" defaultRowHeight="12.75"/>
  <cols>
    <col min="1" max="1" width="20.125" style="4" customWidth="1"/>
    <col min="2" max="2" width="7.00390625" style="4" hidden="1" customWidth="1"/>
    <col min="3" max="3" width="6.625" style="4" hidden="1" customWidth="1"/>
    <col min="4" max="4" width="6.125" style="4" hidden="1" customWidth="1"/>
    <col min="5" max="5" width="6.75390625" style="4" hidden="1" customWidth="1"/>
    <col min="6" max="6" width="5.375" style="4" hidden="1" customWidth="1"/>
    <col min="7" max="7" width="10.00390625" style="4" hidden="1" customWidth="1"/>
    <col min="8" max="8" width="9.625" style="4" hidden="1" customWidth="1"/>
    <col min="9" max="9" width="13.75390625" style="4" hidden="1" customWidth="1"/>
    <col min="10" max="10" width="10.625" style="4" hidden="1" customWidth="1"/>
    <col min="11" max="11" width="13.00390625" style="4" hidden="1" customWidth="1"/>
    <col min="12" max="12" width="9.00390625" style="4" hidden="1" customWidth="1"/>
    <col min="13" max="13" width="14.00390625" style="4" hidden="1" customWidth="1"/>
    <col min="14" max="14" width="18.25390625" style="4" hidden="1" customWidth="1"/>
    <col min="15" max="15" width="14.25390625" style="4" hidden="1" customWidth="1"/>
    <col min="16" max="16" width="14.125" style="4" hidden="1" customWidth="1"/>
    <col min="17" max="17" width="12.125" style="4" hidden="1" customWidth="1"/>
    <col min="18" max="18" width="3.875" style="4" hidden="1" customWidth="1"/>
    <col min="19" max="19" width="6.875" style="4" hidden="1" customWidth="1"/>
    <col min="20" max="21" width="6.625" style="4" customWidth="1"/>
    <col min="22" max="22" width="6.25390625" style="4" customWidth="1"/>
    <col min="23" max="23" width="6.625" style="4" customWidth="1"/>
    <col min="24" max="24" width="6.25390625" style="4" customWidth="1"/>
    <col min="25" max="25" width="6.875" style="4" hidden="1" customWidth="1"/>
    <col min="26" max="27" width="3.875" style="4" hidden="1" customWidth="1"/>
    <col min="28" max="28" width="9.75390625" style="4" hidden="1" customWidth="1"/>
    <col min="29" max="29" width="7.125" style="4" customWidth="1"/>
    <col min="30" max="32" width="6.25390625" style="4" customWidth="1"/>
    <col min="33" max="33" width="7.00390625" style="4" customWidth="1"/>
    <col min="34" max="34" width="6.875" style="4" bestFit="1" customWidth="1"/>
    <col min="35" max="36" width="7.125" style="4" customWidth="1"/>
    <col min="37" max="37" width="6.875" style="4" customWidth="1"/>
    <col min="38" max="38" width="6.75390625" style="4" customWidth="1"/>
    <col min="39" max="39" width="6.875" style="4" hidden="1" customWidth="1"/>
    <col min="40" max="42" width="3.875" style="4" hidden="1" customWidth="1"/>
    <col min="43" max="44" width="7.375" style="4" customWidth="1"/>
    <col min="45" max="45" width="7.125" style="4" customWidth="1"/>
    <col min="46" max="46" width="7.375" style="4" customWidth="1"/>
    <col min="47" max="47" width="8.125" style="4" hidden="1" customWidth="1"/>
    <col min="48" max="49" width="3.875" style="4" hidden="1" customWidth="1"/>
    <col min="50" max="50" width="9.75390625" style="4" hidden="1" customWidth="1"/>
    <col min="51" max="51" width="6.875" style="4" customWidth="1"/>
    <col min="52" max="52" width="6.125" style="4" customWidth="1"/>
    <col min="53" max="53" width="5.625" style="4" customWidth="1"/>
    <col min="54" max="54" width="6.875" style="4" customWidth="1"/>
    <col min="55" max="55" width="7.00390625" style="4" bestFit="1" customWidth="1"/>
    <col min="56" max="16384" width="9.125" style="4" customWidth="1"/>
  </cols>
  <sheetData>
    <row r="1" spans="1:55" ht="33.75" customHeight="1">
      <c r="A1" s="401" t="s">
        <v>132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</row>
    <row r="2" spans="1:55" ht="20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ht="15.75" customHeight="1" thickBot="1">
      <c r="A3" s="588" t="s">
        <v>16</v>
      </c>
      <c r="B3" s="589" t="s">
        <v>25</v>
      </c>
      <c r="C3" s="589"/>
      <c r="D3" s="589"/>
      <c r="E3" s="589"/>
      <c r="F3" s="589"/>
      <c r="G3" s="591" t="s">
        <v>26</v>
      </c>
      <c r="H3" s="592"/>
      <c r="I3" s="592"/>
      <c r="J3" s="592"/>
      <c r="K3" s="592"/>
      <c r="L3" s="592" t="s">
        <v>27</v>
      </c>
      <c r="M3" s="592"/>
      <c r="N3" s="592"/>
      <c r="O3" s="592"/>
      <c r="P3" s="592" t="s">
        <v>28</v>
      </c>
      <c r="Q3" s="592"/>
      <c r="R3" s="592"/>
      <c r="S3" s="592"/>
      <c r="T3" s="593" t="s">
        <v>29</v>
      </c>
      <c r="U3" s="593"/>
      <c r="V3" s="593"/>
      <c r="W3" s="593"/>
      <c r="X3" s="594"/>
      <c r="Y3" s="587" t="s">
        <v>30</v>
      </c>
      <c r="Z3" s="587"/>
      <c r="AA3" s="587"/>
      <c r="AB3" s="587"/>
      <c r="AC3" s="585" t="s">
        <v>31</v>
      </c>
      <c r="AD3" s="585"/>
      <c r="AE3" s="585"/>
      <c r="AF3" s="585"/>
      <c r="AG3" s="590"/>
      <c r="AH3" s="585" t="s">
        <v>44</v>
      </c>
      <c r="AI3" s="585"/>
      <c r="AJ3" s="585"/>
      <c r="AK3" s="585"/>
      <c r="AL3" s="585"/>
      <c r="AM3" s="586" t="s">
        <v>32</v>
      </c>
      <c r="AN3" s="587"/>
      <c r="AO3" s="587"/>
      <c r="AP3" s="587"/>
      <c r="AQ3" s="585" t="s">
        <v>33</v>
      </c>
      <c r="AR3" s="585"/>
      <c r="AS3" s="585"/>
      <c r="AT3" s="585"/>
      <c r="AU3" s="587" t="s">
        <v>34</v>
      </c>
      <c r="AV3" s="587"/>
      <c r="AW3" s="587"/>
      <c r="AX3" s="587"/>
      <c r="AY3" s="585" t="s">
        <v>35</v>
      </c>
      <c r="AZ3" s="585"/>
      <c r="BA3" s="585"/>
      <c r="BB3" s="585"/>
      <c r="BC3" s="585"/>
    </row>
    <row r="4" spans="1:55" ht="123" customHeight="1" thickBot="1">
      <c r="A4" s="588"/>
      <c r="B4" s="11" t="s">
        <v>36</v>
      </c>
      <c r="C4" s="12" t="s">
        <v>37</v>
      </c>
      <c r="D4" s="12" t="s">
        <v>0</v>
      </c>
      <c r="E4" s="12" t="s">
        <v>38</v>
      </c>
      <c r="F4" s="13" t="s">
        <v>39</v>
      </c>
      <c r="G4" s="27" t="s">
        <v>36</v>
      </c>
      <c r="H4" s="27" t="s">
        <v>40</v>
      </c>
      <c r="I4" s="27" t="s">
        <v>0</v>
      </c>
      <c r="J4" s="27" t="s">
        <v>41</v>
      </c>
      <c r="K4" s="27" t="s">
        <v>39</v>
      </c>
      <c r="L4" s="27" t="s">
        <v>36</v>
      </c>
      <c r="M4" s="27" t="s">
        <v>40</v>
      </c>
      <c r="N4" s="27" t="s">
        <v>41</v>
      </c>
      <c r="O4" s="27" t="s">
        <v>39</v>
      </c>
      <c r="P4" s="27" t="s">
        <v>36</v>
      </c>
      <c r="Q4" s="27" t="s">
        <v>40</v>
      </c>
      <c r="R4" s="27" t="s">
        <v>41</v>
      </c>
      <c r="S4" s="27" t="s">
        <v>42</v>
      </c>
      <c r="T4" s="24" t="s">
        <v>36</v>
      </c>
      <c r="U4" s="25" t="s">
        <v>40</v>
      </c>
      <c r="V4" s="25" t="s">
        <v>0</v>
      </c>
      <c r="W4" s="25" t="s">
        <v>41</v>
      </c>
      <c r="X4" s="26" t="s">
        <v>39</v>
      </c>
      <c r="Y4" s="27" t="s">
        <v>43</v>
      </c>
      <c r="Z4" s="27" t="s">
        <v>40</v>
      </c>
      <c r="AA4" s="27" t="s">
        <v>41</v>
      </c>
      <c r="AB4" s="27" t="s">
        <v>39</v>
      </c>
      <c r="AC4" s="24" t="s">
        <v>43</v>
      </c>
      <c r="AD4" s="25" t="s">
        <v>40</v>
      </c>
      <c r="AE4" s="25" t="s">
        <v>0</v>
      </c>
      <c r="AF4" s="25" t="s">
        <v>41</v>
      </c>
      <c r="AG4" s="136" t="s">
        <v>39</v>
      </c>
      <c r="AH4" s="24" t="s">
        <v>36</v>
      </c>
      <c r="AI4" s="25" t="s">
        <v>40</v>
      </c>
      <c r="AJ4" s="25" t="s">
        <v>0</v>
      </c>
      <c r="AK4" s="25" t="s">
        <v>41</v>
      </c>
      <c r="AL4" s="26" t="s">
        <v>39</v>
      </c>
      <c r="AM4" s="142" t="s">
        <v>36</v>
      </c>
      <c r="AN4" s="27" t="s">
        <v>40</v>
      </c>
      <c r="AO4" s="27" t="s">
        <v>41</v>
      </c>
      <c r="AP4" s="27" t="s">
        <v>39</v>
      </c>
      <c r="AQ4" s="24" t="s">
        <v>43</v>
      </c>
      <c r="AR4" s="25" t="s">
        <v>40</v>
      </c>
      <c r="AS4" s="25" t="s">
        <v>41</v>
      </c>
      <c r="AT4" s="26" t="s">
        <v>39</v>
      </c>
      <c r="AU4" s="27" t="s">
        <v>43</v>
      </c>
      <c r="AV4" s="27" t="s">
        <v>40</v>
      </c>
      <c r="AW4" s="27" t="s">
        <v>41</v>
      </c>
      <c r="AX4" s="27" t="s">
        <v>39</v>
      </c>
      <c r="AY4" s="24" t="s">
        <v>43</v>
      </c>
      <c r="AZ4" s="25" t="s">
        <v>40</v>
      </c>
      <c r="BA4" s="25" t="s">
        <v>0</v>
      </c>
      <c r="BB4" s="25" t="s">
        <v>41</v>
      </c>
      <c r="BC4" s="26" t="s">
        <v>39</v>
      </c>
    </row>
    <row r="5" spans="1:55" ht="21" customHeight="1">
      <c r="A5" s="28" t="s">
        <v>1</v>
      </c>
      <c r="B5" s="29"/>
      <c r="C5" s="30"/>
      <c r="D5" s="31"/>
      <c r="E5" s="32"/>
      <c r="F5" s="32"/>
      <c r="G5" s="33"/>
      <c r="H5" s="34"/>
      <c r="I5" s="35"/>
      <c r="J5" s="34"/>
      <c r="K5" s="34"/>
      <c r="L5" s="34"/>
      <c r="M5" s="34"/>
      <c r="N5" s="34"/>
      <c r="O5" s="34"/>
      <c r="P5" s="34"/>
      <c r="Q5" s="34"/>
      <c r="R5" s="34"/>
      <c r="S5" s="36"/>
      <c r="T5" s="38"/>
      <c r="U5" s="159"/>
      <c r="V5" s="159"/>
      <c r="W5" s="159"/>
      <c r="X5" s="163"/>
      <c r="Y5" s="143"/>
      <c r="Z5" s="34"/>
      <c r="AA5" s="34"/>
      <c r="AB5" s="36"/>
      <c r="AC5" s="37"/>
      <c r="AD5" s="34"/>
      <c r="AE5" s="34"/>
      <c r="AF5" s="34"/>
      <c r="AG5" s="36"/>
      <c r="AH5" s="141"/>
      <c r="AI5" s="34"/>
      <c r="AJ5" s="40"/>
      <c r="AK5" s="34"/>
      <c r="AL5" s="41"/>
      <c r="AM5" s="143"/>
      <c r="AN5" s="34"/>
      <c r="AO5" s="34"/>
      <c r="AP5" s="36"/>
      <c r="AQ5" s="38"/>
      <c r="AR5" s="34"/>
      <c r="AS5" s="34"/>
      <c r="AT5" s="34"/>
      <c r="AU5" s="34"/>
      <c r="AV5" s="34"/>
      <c r="AW5" s="34"/>
      <c r="AX5" s="36"/>
      <c r="AY5" s="39"/>
      <c r="AZ5" s="34"/>
      <c r="BA5" s="40"/>
      <c r="BB5" s="34"/>
      <c r="BC5" s="41"/>
    </row>
    <row r="6" spans="1:55" ht="15.75">
      <c r="A6" s="258" t="s">
        <v>17</v>
      </c>
      <c r="B6" s="43">
        <v>1045</v>
      </c>
      <c r="C6" s="44">
        <v>1045</v>
      </c>
      <c r="D6" s="45">
        <f>C6/B6*100</f>
        <v>100</v>
      </c>
      <c r="E6" s="46">
        <v>1410</v>
      </c>
      <c r="F6" s="47">
        <f>E6/C6*10</f>
        <v>13.492822966507177</v>
      </c>
      <c r="G6" s="48">
        <v>3955</v>
      </c>
      <c r="H6" s="49"/>
      <c r="I6" s="45"/>
      <c r="J6" s="49"/>
      <c r="K6" s="50">
        <f aca="true" t="shared" si="0" ref="K6:K27">IF(J6&gt;0,J6/H6*10,"")</f>
      </c>
      <c r="L6" s="51"/>
      <c r="M6" s="51"/>
      <c r="N6" s="51"/>
      <c r="O6" s="49"/>
      <c r="P6" s="51"/>
      <c r="Q6" s="51"/>
      <c r="R6" s="51"/>
      <c r="S6" s="52"/>
      <c r="T6" s="160"/>
      <c r="U6" s="51"/>
      <c r="V6" s="51"/>
      <c r="W6" s="51"/>
      <c r="X6" s="147"/>
      <c r="Y6" s="161">
        <v>500</v>
      </c>
      <c r="Z6" s="51"/>
      <c r="AA6" s="51"/>
      <c r="AB6" s="52"/>
      <c r="AC6" s="53"/>
      <c r="AD6" s="54"/>
      <c r="AE6" s="54"/>
      <c r="AF6" s="54"/>
      <c r="AG6" s="137"/>
      <c r="AH6" s="53">
        <v>2431</v>
      </c>
      <c r="AI6" s="49">
        <v>200</v>
      </c>
      <c r="AJ6" s="50">
        <f>AI6/AH6*100</f>
        <v>8.227067050596462</v>
      </c>
      <c r="AK6" s="49">
        <v>80</v>
      </c>
      <c r="AL6" s="147">
        <f>AK6/AI6*10</f>
        <v>4</v>
      </c>
      <c r="AM6" s="144"/>
      <c r="AN6" s="49"/>
      <c r="AO6" s="49"/>
      <c r="AP6" s="52"/>
      <c r="AQ6" s="55"/>
      <c r="AR6" s="49"/>
      <c r="AS6" s="49"/>
      <c r="AT6" s="50"/>
      <c r="AU6" s="49">
        <v>12</v>
      </c>
      <c r="AV6" s="49"/>
      <c r="AW6" s="49"/>
      <c r="AX6" s="56">
        <f aca="true" t="shared" si="1" ref="AX6:AX25">IF(AW6&gt;0,AW6/AV6*10,"")</f>
      </c>
      <c r="AY6" s="57"/>
      <c r="AZ6" s="49"/>
      <c r="BA6" s="50"/>
      <c r="BB6" s="49"/>
      <c r="BC6" s="58"/>
    </row>
    <row r="7" spans="1:55" ht="15.75">
      <c r="A7" s="396" t="s">
        <v>18</v>
      </c>
      <c r="B7" s="43"/>
      <c r="C7" s="59"/>
      <c r="D7" s="45"/>
      <c r="E7" s="60"/>
      <c r="F7" s="47"/>
      <c r="G7" s="48">
        <v>4926</v>
      </c>
      <c r="H7" s="49"/>
      <c r="I7" s="45"/>
      <c r="J7" s="49"/>
      <c r="K7" s="50">
        <f t="shared" si="0"/>
      </c>
      <c r="L7" s="51"/>
      <c r="M7" s="51"/>
      <c r="N7" s="51"/>
      <c r="O7" s="49"/>
      <c r="P7" s="51"/>
      <c r="Q7" s="51"/>
      <c r="R7" s="51"/>
      <c r="S7" s="52"/>
      <c r="T7" s="160">
        <v>250</v>
      </c>
      <c r="U7" s="51">
        <v>250</v>
      </c>
      <c r="V7" s="51">
        <f>U7/T7*100</f>
        <v>100</v>
      </c>
      <c r="W7" s="51">
        <v>125</v>
      </c>
      <c r="X7" s="147">
        <f>W7/U7*10</f>
        <v>5</v>
      </c>
      <c r="Y7" s="144"/>
      <c r="Z7" s="49"/>
      <c r="AA7" s="49"/>
      <c r="AB7" s="52"/>
      <c r="AC7" s="53">
        <v>770</v>
      </c>
      <c r="AD7" s="46">
        <v>770</v>
      </c>
      <c r="AE7" s="251">
        <f>AD7/AC7*100</f>
        <v>100</v>
      </c>
      <c r="AF7" s="46">
        <v>385</v>
      </c>
      <c r="AG7" s="138">
        <f>AF7/AD7*10</f>
        <v>5</v>
      </c>
      <c r="AH7" s="53">
        <v>380</v>
      </c>
      <c r="AI7" s="49">
        <v>380</v>
      </c>
      <c r="AJ7" s="50">
        <f>AI7/AH7*100</f>
        <v>100</v>
      </c>
      <c r="AK7" s="49">
        <v>190</v>
      </c>
      <c r="AL7" s="147">
        <f>AK7/AI7*10</f>
        <v>5</v>
      </c>
      <c r="AM7" s="144"/>
      <c r="AN7" s="49"/>
      <c r="AO7" s="49"/>
      <c r="AP7" s="52"/>
      <c r="AQ7" s="55">
        <v>527</v>
      </c>
      <c r="AR7" s="49">
        <v>10</v>
      </c>
      <c r="AS7" s="49">
        <v>148</v>
      </c>
      <c r="AT7" s="50">
        <f aca="true" t="shared" si="2" ref="AT7:AT14">IF(AS7&gt;0,AS7/AR7*10,"")</f>
        <v>148</v>
      </c>
      <c r="AU7" s="49">
        <v>101</v>
      </c>
      <c r="AV7" s="49"/>
      <c r="AW7" s="49"/>
      <c r="AX7" s="56">
        <f t="shared" si="1"/>
      </c>
      <c r="AY7" s="57">
        <v>825</v>
      </c>
      <c r="AZ7" s="49">
        <v>75</v>
      </c>
      <c r="BA7" s="50">
        <f>AZ7/AY7*100</f>
        <v>9.090909090909092</v>
      </c>
      <c r="BB7" s="49">
        <v>1500</v>
      </c>
      <c r="BC7" s="61">
        <f>IF(BB7&gt;0,BB7/AZ7*10,"")</f>
        <v>200</v>
      </c>
    </row>
    <row r="8" spans="1:55" ht="15.75">
      <c r="A8" s="396" t="s">
        <v>2</v>
      </c>
      <c r="B8" s="43">
        <v>300</v>
      </c>
      <c r="C8" s="59">
        <v>300</v>
      </c>
      <c r="D8" s="45">
        <f>C8/B8*100</f>
        <v>100</v>
      </c>
      <c r="E8" s="60">
        <v>150</v>
      </c>
      <c r="F8" s="47">
        <f>E8/C8*10</f>
        <v>5</v>
      </c>
      <c r="G8" s="48">
        <v>1560</v>
      </c>
      <c r="H8" s="49"/>
      <c r="I8" s="45"/>
      <c r="J8" s="49"/>
      <c r="K8" s="50">
        <f t="shared" si="0"/>
      </c>
      <c r="L8" s="51"/>
      <c r="M8" s="51"/>
      <c r="N8" s="51"/>
      <c r="O8" s="49"/>
      <c r="P8" s="51"/>
      <c r="Q8" s="51"/>
      <c r="R8" s="51"/>
      <c r="S8" s="52"/>
      <c r="T8" s="160"/>
      <c r="U8" s="51"/>
      <c r="V8" s="51"/>
      <c r="W8" s="51"/>
      <c r="X8" s="147"/>
      <c r="Y8" s="144"/>
      <c r="Z8" s="49"/>
      <c r="AA8" s="49"/>
      <c r="AB8" s="52"/>
      <c r="AC8" s="53">
        <v>412</v>
      </c>
      <c r="AD8" s="46">
        <v>412</v>
      </c>
      <c r="AE8" s="251">
        <f aca="true" t="shared" si="3" ref="AE8:AE27">AD8/AC8*100</f>
        <v>100</v>
      </c>
      <c r="AF8" s="46">
        <v>185</v>
      </c>
      <c r="AG8" s="138">
        <f>AF8/AD8*10</f>
        <v>4.490291262135923</v>
      </c>
      <c r="AH8" s="53">
        <v>264</v>
      </c>
      <c r="AI8" s="49">
        <v>264</v>
      </c>
      <c r="AJ8" s="50">
        <f>AI8/AH8*100</f>
        <v>100</v>
      </c>
      <c r="AK8" s="49">
        <v>190</v>
      </c>
      <c r="AL8" s="147">
        <f>AK8/AI8*10</f>
        <v>7.196969696969697</v>
      </c>
      <c r="AM8" s="144"/>
      <c r="AN8" s="49"/>
      <c r="AO8" s="49"/>
      <c r="AP8" s="52"/>
      <c r="AQ8" s="55"/>
      <c r="AR8" s="49"/>
      <c r="AS8" s="49"/>
      <c r="AT8" s="50">
        <f t="shared" si="2"/>
      </c>
      <c r="AU8" s="49">
        <v>0</v>
      </c>
      <c r="AV8" s="49"/>
      <c r="AW8" s="49"/>
      <c r="AX8" s="56">
        <f t="shared" si="1"/>
      </c>
      <c r="AY8" s="57"/>
      <c r="AZ8" s="49"/>
      <c r="BA8" s="50"/>
      <c r="BB8" s="49"/>
      <c r="BC8" s="61"/>
    </row>
    <row r="9" spans="1:55" ht="15.75">
      <c r="A9" s="396" t="s">
        <v>3</v>
      </c>
      <c r="B9" s="43">
        <v>415</v>
      </c>
      <c r="C9" s="59">
        <v>415</v>
      </c>
      <c r="D9" s="45">
        <f>C9/B9*100</f>
        <v>100</v>
      </c>
      <c r="E9" s="60">
        <v>460</v>
      </c>
      <c r="F9" s="47">
        <f>E9/C9*10</f>
        <v>11.08433734939759</v>
      </c>
      <c r="G9" s="48">
        <v>9532</v>
      </c>
      <c r="H9" s="49"/>
      <c r="I9" s="45"/>
      <c r="J9" s="49"/>
      <c r="K9" s="50">
        <f t="shared" si="0"/>
      </c>
      <c r="L9" s="51"/>
      <c r="M9" s="51"/>
      <c r="N9" s="51"/>
      <c r="O9" s="49"/>
      <c r="P9" s="51"/>
      <c r="Q9" s="51"/>
      <c r="R9" s="51"/>
      <c r="S9" s="52"/>
      <c r="T9" s="160">
        <v>1066</v>
      </c>
      <c r="U9" s="51">
        <v>360</v>
      </c>
      <c r="V9" s="51">
        <f>U9/T9*100</f>
        <v>33.771106941838646</v>
      </c>
      <c r="W9" s="51">
        <v>395</v>
      </c>
      <c r="X9" s="147">
        <f>W9/U9*10</f>
        <v>10.972222222222223</v>
      </c>
      <c r="Y9" s="144"/>
      <c r="Z9" s="49"/>
      <c r="AA9" s="49"/>
      <c r="AB9" s="52"/>
      <c r="AC9" s="53">
        <v>2170</v>
      </c>
      <c r="AD9" s="46">
        <v>1279</v>
      </c>
      <c r="AE9" s="251">
        <f t="shared" si="3"/>
        <v>58.94009216589862</v>
      </c>
      <c r="AF9" s="46">
        <v>640</v>
      </c>
      <c r="AG9" s="138">
        <f>AF9/AD9*10</f>
        <v>5.003909304143862</v>
      </c>
      <c r="AH9" s="53">
        <v>1184</v>
      </c>
      <c r="AI9" s="49"/>
      <c r="AJ9" s="50"/>
      <c r="AK9" s="49"/>
      <c r="AL9" s="147"/>
      <c r="AM9" s="144"/>
      <c r="AN9" s="49"/>
      <c r="AO9" s="49"/>
      <c r="AP9" s="52"/>
      <c r="AQ9" s="55"/>
      <c r="AR9" s="49"/>
      <c r="AS9" s="49"/>
      <c r="AT9" s="50">
        <f t="shared" si="2"/>
      </c>
      <c r="AU9" s="49">
        <v>75</v>
      </c>
      <c r="AV9" s="49"/>
      <c r="AW9" s="49"/>
      <c r="AX9" s="56">
        <f t="shared" si="1"/>
      </c>
      <c r="AY9" s="57">
        <v>168</v>
      </c>
      <c r="AZ9" s="49"/>
      <c r="BA9" s="50"/>
      <c r="BB9" s="49"/>
      <c r="BC9" s="61"/>
    </row>
    <row r="10" spans="1:55" ht="15.75">
      <c r="A10" s="396" t="s">
        <v>19</v>
      </c>
      <c r="B10" s="43"/>
      <c r="C10" s="59"/>
      <c r="D10" s="45"/>
      <c r="E10" s="60"/>
      <c r="F10" s="47"/>
      <c r="G10" s="48">
        <v>9418</v>
      </c>
      <c r="H10" s="49"/>
      <c r="I10" s="45"/>
      <c r="J10" s="49"/>
      <c r="K10" s="50">
        <f t="shared" si="0"/>
      </c>
      <c r="L10" s="51"/>
      <c r="M10" s="51"/>
      <c r="N10" s="51"/>
      <c r="O10" s="49"/>
      <c r="P10" s="51"/>
      <c r="Q10" s="51"/>
      <c r="R10" s="51"/>
      <c r="S10" s="52"/>
      <c r="T10" s="160"/>
      <c r="U10" s="51"/>
      <c r="V10" s="51"/>
      <c r="W10" s="51"/>
      <c r="X10" s="147"/>
      <c r="Y10" s="144"/>
      <c r="Z10" s="49"/>
      <c r="AA10" s="49"/>
      <c r="AB10" s="52"/>
      <c r="AC10" s="53"/>
      <c r="AD10" s="46"/>
      <c r="AE10" s="251"/>
      <c r="AF10" s="46"/>
      <c r="AG10" s="138"/>
      <c r="AH10" s="53"/>
      <c r="AI10" s="49"/>
      <c r="AJ10" s="50"/>
      <c r="AK10" s="49"/>
      <c r="AL10" s="147"/>
      <c r="AM10" s="144"/>
      <c r="AN10" s="49"/>
      <c r="AO10" s="49"/>
      <c r="AP10" s="52"/>
      <c r="AQ10" s="55">
        <v>500</v>
      </c>
      <c r="AR10" s="49"/>
      <c r="AS10" s="49"/>
      <c r="AT10" s="50">
        <f t="shared" si="2"/>
      </c>
      <c r="AU10" s="49">
        <v>16</v>
      </c>
      <c r="AV10" s="49"/>
      <c r="AW10" s="49"/>
      <c r="AX10" s="56">
        <f t="shared" si="1"/>
      </c>
      <c r="AY10" s="57"/>
      <c r="AZ10" s="49"/>
      <c r="BA10" s="50"/>
      <c r="BB10" s="49"/>
      <c r="BC10" s="61"/>
    </row>
    <row r="11" spans="1:55" ht="15.75">
      <c r="A11" s="396" t="s">
        <v>4</v>
      </c>
      <c r="B11" s="43">
        <v>360</v>
      </c>
      <c r="C11" s="59">
        <v>360</v>
      </c>
      <c r="D11" s="45">
        <f>C11/B11*100</f>
        <v>100</v>
      </c>
      <c r="E11" s="60">
        <v>190</v>
      </c>
      <c r="F11" s="47">
        <f>E11/C11*10</f>
        <v>5.277777777777778</v>
      </c>
      <c r="G11" s="48">
        <v>16527</v>
      </c>
      <c r="H11" s="49"/>
      <c r="I11" s="45"/>
      <c r="J11" s="49"/>
      <c r="K11" s="50">
        <f t="shared" si="0"/>
      </c>
      <c r="L11" s="51"/>
      <c r="M11" s="51"/>
      <c r="N11" s="51"/>
      <c r="O11" s="49"/>
      <c r="P11" s="51">
        <v>350</v>
      </c>
      <c r="Q11" s="51"/>
      <c r="R11" s="51"/>
      <c r="S11" s="52"/>
      <c r="T11" s="55">
        <v>2908</v>
      </c>
      <c r="U11" s="49">
        <v>550</v>
      </c>
      <c r="V11" s="51">
        <f>U11/T11*100</f>
        <v>18.91334250343879</v>
      </c>
      <c r="W11" s="49">
        <v>275</v>
      </c>
      <c r="X11" s="147">
        <f>W11/U11*10</f>
        <v>5</v>
      </c>
      <c r="Y11" s="144"/>
      <c r="Z11" s="49"/>
      <c r="AA11" s="49"/>
      <c r="AB11" s="52"/>
      <c r="AC11" s="53">
        <v>1370</v>
      </c>
      <c r="AD11" s="46"/>
      <c r="AE11" s="251"/>
      <c r="AF11" s="46"/>
      <c r="AG11" s="138"/>
      <c r="AH11" s="53">
        <v>50</v>
      </c>
      <c r="AI11" s="49"/>
      <c r="AJ11" s="50"/>
      <c r="AK11" s="49"/>
      <c r="AL11" s="147"/>
      <c r="AM11" s="144"/>
      <c r="AN11" s="49"/>
      <c r="AO11" s="49"/>
      <c r="AP11" s="52"/>
      <c r="AQ11" s="55">
        <v>344</v>
      </c>
      <c r="AR11" s="49"/>
      <c r="AS11" s="49"/>
      <c r="AT11" s="50">
        <f t="shared" si="2"/>
      </c>
      <c r="AU11" s="49">
        <v>20.4</v>
      </c>
      <c r="AV11" s="49"/>
      <c r="AW11" s="49"/>
      <c r="AX11" s="56">
        <f t="shared" si="1"/>
      </c>
      <c r="AY11" s="57">
        <v>24.6</v>
      </c>
      <c r="AZ11" s="49"/>
      <c r="BA11" s="50"/>
      <c r="BB11" s="49"/>
      <c r="BC11" s="61"/>
    </row>
    <row r="12" spans="1:55" ht="15.75">
      <c r="A12" s="396" t="s">
        <v>5</v>
      </c>
      <c r="B12" s="43">
        <v>196</v>
      </c>
      <c r="C12" s="59">
        <v>196</v>
      </c>
      <c r="D12" s="45">
        <f>C12/B12*100</f>
        <v>100</v>
      </c>
      <c r="E12" s="60">
        <v>82</v>
      </c>
      <c r="F12" s="47">
        <f>E12/C12*10</f>
        <v>4.183673469387755</v>
      </c>
      <c r="G12" s="48">
        <v>23893</v>
      </c>
      <c r="H12" s="49"/>
      <c r="I12" s="45"/>
      <c r="J12" s="49"/>
      <c r="K12" s="50">
        <f t="shared" si="0"/>
      </c>
      <c r="L12" s="51"/>
      <c r="M12" s="51"/>
      <c r="N12" s="51"/>
      <c r="O12" s="49"/>
      <c r="P12" s="49"/>
      <c r="Q12" s="49"/>
      <c r="R12" s="49"/>
      <c r="S12" s="52"/>
      <c r="T12" s="55">
        <v>2353</v>
      </c>
      <c r="U12" s="49">
        <v>532</v>
      </c>
      <c r="V12" s="51">
        <f>U12/T12*100</f>
        <v>22.6094347641309</v>
      </c>
      <c r="W12" s="49">
        <v>671</v>
      </c>
      <c r="X12" s="147">
        <f>IF(W12&gt;0,W12/U12*10,"")</f>
        <v>12.612781954887218</v>
      </c>
      <c r="Y12" s="144"/>
      <c r="Z12" s="49"/>
      <c r="AA12" s="49"/>
      <c r="AB12" s="52"/>
      <c r="AC12" s="53"/>
      <c r="AD12" s="46"/>
      <c r="AE12" s="251"/>
      <c r="AF12" s="46"/>
      <c r="AG12" s="138"/>
      <c r="AH12" s="53"/>
      <c r="AI12" s="49"/>
      <c r="AJ12" s="50"/>
      <c r="AK12" s="49"/>
      <c r="AL12" s="147"/>
      <c r="AM12" s="144"/>
      <c r="AN12" s="49"/>
      <c r="AO12" s="49"/>
      <c r="AP12" s="52"/>
      <c r="AQ12" s="55">
        <v>2086</v>
      </c>
      <c r="AR12" s="49"/>
      <c r="AS12" s="49"/>
      <c r="AT12" s="50">
        <f t="shared" si="2"/>
      </c>
      <c r="AU12" s="49">
        <v>141</v>
      </c>
      <c r="AV12" s="49"/>
      <c r="AW12" s="49"/>
      <c r="AX12" s="56">
        <f t="shared" si="1"/>
      </c>
      <c r="AY12" s="57">
        <v>147</v>
      </c>
      <c r="AZ12" s="49">
        <v>2</v>
      </c>
      <c r="BA12" s="50">
        <f>AZ12/AY12*100</f>
        <v>1.3605442176870748</v>
      </c>
      <c r="BB12" s="49">
        <v>24</v>
      </c>
      <c r="BC12" s="61">
        <f>IF(BB12&gt;0,BB12/AZ12*10,"")</f>
        <v>120</v>
      </c>
    </row>
    <row r="13" spans="1:55" ht="15.75">
      <c r="A13" s="396" t="s">
        <v>6</v>
      </c>
      <c r="B13" s="43"/>
      <c r="C13" s="59"/>
      <c r="D13" s="45"/>
      <c r="E13" s="60"/>
      <c r="F13" s="47"/>
      <c r="G13" s="48">
        <v>10375</v>
      </c>
      <c r="H13" s="49"/>
      <c r="I13" s="45"/>
      <c r="J13" s="49"/>
      <c r="K13" s="50">
        <f t="shared" si="0"/>
      </c>
      <c r="L13" s="51"/>
      <c r="M13" s="51"/>
      <c r="N13" s="51"/>
      <c r="O13" s="49"/>
      <c r="P13" s="49"/>
      <c r="Q13" s="49"/>
      <c r="R13" s="49"/>
      <c r="S13" s="52"/>
      <c r="T13" s="55"/>
      <c r="U13" s="49"/>
      <c r="V13" s="51"/>
      <c r="W13" s="49"/>
      <c r="X13" s="147"/>
      <c r="Y13" s="144"/>
      <c r="Z13" s="49"/>
      <c r="AA13" s="49"/>
      <c r="AB13" s="52"/>
      <c r="AC13" s="53">
        <v>40</v>
      </c>
      <c r="AD13" s="46"/>
      <c r="AE13" s="251"/>
      <c r="AF13" s="46"/>
      <c r="AG13" s="138"/>
      <c r="AH13" s="53">
        <v>829</v>
      </c>
      <c r="AI13" s="49"/>
      <c r="AJ13" s="50"/>
      <c r="AK13" s="49"/>
      <c r="AL13" s="147"/>
      <c r="AM13" s="144"/>
      <c r="AN13" s="49"/>
      <c r="AO13" s="49"/>
      <c r="AP13" s="52"/>
      <c r="AQ13" s="55"/>
      <c r="AR13" s="49"/>
      <c r="AS13" s="49"/>
      <c r="AT13" s="50">
        <f t="shared" si="2"/>
      </c>
      <c r="AU13" s="49">
        <v>1</v>
      </c>
      <c r="AV13" s="49"/>
      <c r="AW13" s="49"/>
      <c r="AX13" s="56">
        <f t="shared" si="1"/>
      </c>
      <c r="AY13" s="57">
        <v>13</v>
      </c>
      <c r="AZ13" s="49"/>
      <c r="BA13" s="50"/>
      <c r="BB13" s="49"/>
      <c r="BC13" s="61"/>
    </row>
    <row r="14" spans="1:55" ht="18.75" customHeight="1">
      <c r="A14" s="396" t="s">
        <v>7</v>
      </c>
      <c r="B14" s="43"/>
      <c r="C14" s="59"/>
      <c r="D14" s="45"/>
      <c r="E14" s="60"/>
      <c r="F14" s="47"/>
      <c r="G14" s="48">
        <v>14504</v>
      </c>
      <c r="H14" s="49"/>
      <c r="I14" s="45"/>
      <c r="J14" s="49"/>
      <c r="K14" s="50">
        <f t="shared" si="0"/>
      </c>
      <c r="L14" s="51"/>
      <c r="M14" s="51"/>
      <c r="N14" s="51"/>
      <c r="O14" s="49"/>
      <c r="P14" s="49"/>
      <c r="Q14" s="49"/>
      <c r="R14" s="49"/>
      <c r="S14" s="52"/>
      <c r="T14" s="55">
        <v>676</v>
      </c>
      <c r="U14" s="49"/>
      <c r="V14" s="51"/>
      <c r="W14" s="49"/>
      <c r="X14" s="147">
        <f>IF(W14&gt;0,W14/U14*10,"")</f>
      </c>
      <c r="Y14" s="144"/>
      <c r="Z14" s="49"/>
      <c r="AA14" s="49"/>
      <c r="AB14" s="62">
        <f>IF(AA14&gt;0,AA14/Z14*10,"")</f>
      </c>
      <c r="AC14" s="53"/>
      <c r="AD14" s="46"/>
      <c r="AE14" s="251"/>
      <c r="AF14" s="46"/>
      <c r="AG14" s="138"/>
      <c r="AH14" s="53"/>
      <c r="AI14" s="49"/>
      <c r="AJ14" s="50"/>
      <c r="AK14" s="49"/>
      <c r="AL14" s="147"/>
      <c r="AM14" s="144"/>
      <c r="AN14" s="49"/>
      <c r="AO14" s="49"/>
      <c r="AP14" s="52"/>
      <c r="AQ14" s="55">
        <v>30</v>
      </c>
      <c r="AR14" s="49"/>
      <c r="AS14" s="49"/>
      <c r="AT14" s="50">
        <f t="shared" si="2"/>
      </c>
      <c r="AU14" s="49"/>
      <c r="AV14" s="49"/>
      <c r="AW14" s="49"/>
      <c r="AX14" s="56">
        <f t="shared" si="1"/>
      </c>
      <c r="AY14" s="57"/>
      <c r="AZ14" s="49"/>
      <c r="BA14" s="50"/>
      <c r="BB14" s="49"/>
      <c r="BC14" s="61"/>
    </row>
    <row r="15" spans="1:55" ht="15.75">
      <c r="A15" s="396" t="s">
        <v>8</v>
      </c>
      <c r="B15" s="43">
        <v>1209</v>
      </c>
      <c r="C15" s="174">
        <v>1209</v>
      </c>
      <c r="D15" s="45">
        <f>C15/B15*100</f>
        <v>100</v>
      </c>
      <c r="E15" s="60">
        <v>2297</v>
      </c>
      <c r="F15" s="47">
        <f>E15/C15*10</f>
        <v>18.99917287014061</v>
      </c>
      <c r="G15" s="48">
        <v>10919</v>
      </c>
      <c r="H15" s="49"/>
      <c r="I15" s="45"/>
      <c r="J15" s="49"/>
      <c r="K15" s="50">
        <f t="shared" si="0"/>
      </c>
      <c r="L15" s="51"/>
      <c r="M15" s="51"/>
      <c r="N15" s="51"/>
      <c r="O15" s="49"/>
      <c r="P15" s="49">
        <v>17</v>
      </c>
      <c r="Q15" s="49"/>
      <c r="R15" s="49"/>
      <c r="S15" s="52"/>
      <c r="T15" s="55">
        <v>1291</v>
      </c>
      <c r="U15" s="49">
        <v>1291</v>
      </c>
      <c r="V15" s="51">
        <f>U15/T15*100</f>
        <v>100</v>
      </c>
      <c r="W15" s="49">
        <v>955</v>
      </c>
      <c r="X15" s="147">
        <f>W15/U15*10</f>
        <v>7.397366382649109</v>
      </c>
      <c r="Y15" s="144"/>
      <c r="Z15" s="49"/>
      <c r="AA15" s="49"/>
      <c r="AB15" s="52"/>
      <c r="AC15" s="53">
        <v>339</v>
      </c>
      <c r="AD15" s="46">
        <v>339</v>
      </c>
      <c r="AE15" s="251">
        <f t="shared" si="3"/>
        <v>100</v>
      </c>
      <c r="AF15" s="46">
        <v>198</v>
      </c>
      <c r="AG15" s="138">
        <f>AF15/AD15*10</f>
        <v>5.84070796460177</v>
      </c>
      <c r="AH15" s="53">
        <v>1644</v>
      </c>
      <c r="AI15" s="49">
        <v>949</v>
      </c>
      <c r="AJ15" s="50">
        <f>AI15/AH15*100</f>
        <v>57.72506082725061</v>
      </c>
      <c r="AK15" s="49">
        <v>440</v>
      </c>
      <c r="AL15" s="147">
        <f>AK15/AI15*10</f>
        <v>4.636459430979979</v>
      </c>
      <c r="AM15" s="144"/>
      <c r="AN15" s="49"/>
      <c r="AO15" s="49"/>
      <c r="AP15" s="52"/>
      <c r="AQ15" s="55">
        <v>1196</v>
      </c>
      <c r="AR15" s="49">
        <v>180</v>
      </c>
      <c r="AS15" s="49">
        <v>990</v>
      </c>
      <c r="AT15" s="50">
        <f>IF(AS15&gt;0,AS15/AR15*10,"")</f>
        <v>55</v>
      </c>
      <c r="AU15" s="49"/>
      <c r="AV15" s="49"/>
      <c r="AW15" s="49"/>
      <c r="AX15" s="56">
        <f t="shared" si="1"/>
      </c>
      <c r="AY15" s="57"/>
      <c r="AZ15" s="49"/>
      <c r="BA15" s="50"/>
      <c r="BB15" s="49"/>
      <c r="BC15" s="61"/>
    </row>
    <row r="16" spans="1:55" ht="15.75">
      <c r="A16" s="396" t="s">
        <v>9</v>
      </c>
      <c r="B16" s="43">
        <v>290</v>
      </c>
      <c r="C16" s="59">
        <v>290</v>
      </c>
      <c r="D16" s="45">
        <f>C16/B16*100</f>
        <v>100</v>
      </c>
      <c r="E16" s="60">
        <v>145</v>
      </c>
      <c r="F16" s="47">
        <f>E16/C16*10</f>
        <v>5</v>
      </c>
      <c r="G16" s="48">
        <v>9847</v>
      </c>
      <c r="H16" s="49"/>
      <c r="I16" s="45"/>
      <c r="J16" s="49"/>
      <c r="K16" s="50">
        <f t="shared" si="0"/>
      </c>
      <c r="L16" s="51"/>
      <c r="M16" s="51"/>
      <c r="N16" s="51"/>
      <c r="O16" s="49"/>
      <c r="P16" s="49"/>
      <c r="Q16" s="49"/>
      <c r="R16" s="49"/>
      <c r="S16" s="52"/>
      <c r="T16" s="55"/>
      <c r="U16" s="49"/>
      <c r="V16" s="51"/>
      <c r="W16" s="49"/>
      <c r="X16" s="147"/>
      <c r="Y16" s="144">
        <v>220</v>
      </c>
      <c r="Z16" s="49"/>
      <c r="AA16" s="49"/>
      <c r="AB16" s="52"/>
      <c r="AC16" s="53">
        <v>220</v>
      </c>
      <c r="AD16" s="46">
        <v>220</v>
      </c>
      <c r="AE16" s="251">
        <f t="shared" si="3"/>
        <v>100</v>
      </c>
      <c r="AF16" s="46">
        <v>130</v>
      </c>
      <c r="AG16" s="138">
        <f>AF16/AD16*10</f>
        <v>5.909090909090909</v>
      </c>
      <c r="AH16" s="53"/>
      <c r="AI16" s="49"/>
      <c r="AJ16" s="50"/>
      <c r="AK16" s="49"/>
      <c r="AL16" s="147"/>
      <c r="AM16" s="144"/>
      <c r="AN16" s="49"/>
      <c r="AO16" s="49"/>
      <c r="AP16" s="52"/>
      <c r="AQ16" s="55">
        <v>186</v>
      </c>
      <c r="AR16" s="49"/>
      <c r="AS16" s="49"/>
      <c r="AT16" s="50">
        <f>IF(AS16&gt;0,AS16/AR16*10,"")</f>
      </c>
      <c r="AU16" s="49"/>
      <c r="AV16" s="49"/>
      <c r="AW16" s="49"/>
      <c r="AX16" s="56">
        <f t="shared" si="1"/>
      </c>
      <c r="AY16" s="57"/>
      <c r="AZ16" s="49"/>
      <c r="BA16" s="50"/>
      <c r="BB16" s="49"/>
      <c r="BC16" s="61"/>
    </row>
    <row r="17" spans="1:55" ht="15.75">
      <c r="A17" s="396" t="s">
        <v>20</v>
      </c>
      <c r="B17" s="43">
        <v>200</v>
      </c>
      <c r="C17" s="59">
        <v>200</v>
      </c>
      <c r="D17" s="45">
        <f>C17/B17*100</f>
        <v>100</v>
      </c>
      <c r="E17" s="60">
        <v>430</v>
      </c>
      <c r="F17" s="47">
        <f>E17/C17*10</f>
        <v>21.5</v>
      </c>
      <c r="G17" s="48">
        <v>21733</v>
      </c>
      <c r="H17" s="49"/>
      <c r="I17" s="45"/>
      <c r="J17" s="49"/>
      <c r="K17" s="50">
        <f t="shared" si="0"/>
      </c>
      <c r="L17" s="51"/>
      <c r="M17" s="51"/>
      <c r="N17" s="51"/>
      <c r="O17" s="49"/>
      <c r="P17" s="49"/>
      <c r="Q17" s="49"/>
      <c r="R17" s="49"/>
      <c r="S17" s="52"/>
      <c r="T17" s="55"/>
      <c r="U17" s="49"/>
      <c r="V17" s="51"/>
      <c r="W17" s="49"/>
      <c r="X17" s="147"/>
      <c r="Y17" s="144"/>
      <c r="Z17" s="49"/>
      <c r="AA17" s="49"/>
      <c r="AB17" s="52"/>
      <c r="AC17" s="53"/>
      <c r="AD17" s="63"/>
      <c r="AE17" s="251"/>
      <c r="AF17" s="63"/>
      <c r="AG17" s="138"/>
      <c r="AH17" s="53"/>
      <c r="AI17" s="49"/>
      <c r="AJ17" s="50"/>
      <c r="AK17" s="49"/>
      <c r="AL17" s="147"/>
      <c r="AM17" s="144"/>
      <c r="AN17" s="49"/>
      <c r="AO17" s="49"/>
      <c r="AP17" s="52"/>
      <c r="AQ17" s="55">
        <v>385</v>
      </c>
      <c r="AR17" s="49"/>
      <c r="AS17" s="49"/>
      <c r="AT17" s="50">
        <f>IF(AS17&gt;0,AS17/AR17*10,"")</f>
      </c>
      <c r="AU17" s="49"/>
      <c r="AV17" s="49"/>
      <c r="AW17" s="49"/>
      <c r="AX17" s="56">
        <f t="shared" si="1"/>
      </c>
      <c r="AY17" s="57"/>
      <c r="AZ17" s="49"/>
      <c r="BA17" s="50"/>
      <c r="BB17" s="49"/>
      <c r="BC17" s="61"/>
    </row>
    <row r="18" spans="1:55" ht="15.75">
      <c r="A18" s="396" t="s">
        <v>10</v>
      </c>
      <c r="B18" s="43"/>
      <c r="C18" s="59"/>
      <c r="D18" s="45"/>
      <c r="E18" s="60"/>
      <c r="F18" s="47"/>
      <c r="G18" s="48">
        <v>4277</v>
      </c>
      <c r="H18" s="49"/>
      <c r="I18" s="45"/>
      <c r="J18" s="49"/>
      <c r="K18" s="50">
        <f t="shared" si="0"/>
      </c>
      <c r="L18" s="51"/>
      <c r="M18" s="51"/>
      <c r="N18" s="51"/>
      <c r="O18" s="49"/>
      <c r="P18" s="49"/>
      <c r="Q18" s="49"/>
      <c r="R18" s="49"/>
      <c r="S18" s="52"/>
      <c r="T18" s="55"/>
      <c r="U18" s="49"/>
      <c r="V18" s="51"/>
      <c r="W18" s="49"/>
      <c r="X18" s="147"/>
      <c r="Y18" s="144"/>
      <c r="Z18" s="49"/>
      <c r="AA18" s="49"/>
      <c r="AB18" s="52"/>
      <c r="AC18" s="53">
        <v>200</v>
      </c>
      <c r="AD18" s="46">
        <v>50</v>
      </c>
      <c r="AE18" s="251">
        <f t="shared" si="3"/>
        <v>25</v>
      </c>
      <c r="AF18" s="46">
        <v>20</v>
      </c>
      <c r="AG18" s="138">
        <f>AF18/AD18*10</f>
        <v>4</v>
      </c>
      <c r="AH18" s="53">
        <v>374</v>
      </c>
      <c r="AI18" s="49"/>
      <c r="AJ18" s="50"/>
      <c r="AK18" s="49"/>
      <c r="AL18" s="147"/>
      <c r="AM18" s="144"/>
      <c r="AN18" s="49"/>
      <c r="AO18" s="49"/>
      <c r="AP18" s="52">
        <f>IF(AO18&gt;0,AO18/AN18*10,"")</f>
      </c>
      <c r="AQ18" s="55">
        <v>528</v>
      </c>
      <c r="AR18" s="49">
        <v>138</v>
      </c>
      <c r="AS18" s="49">
        <v>440</v>
      </c>
      <c r="AT18" s="50">
        <f>IF(AS18&gt;0,AS18/AR18*10,"")</f>
        <v>31.884057971014492</v>
      </c>
      <c r="AU18" s="49">
        <v>5.4</v>
      </c>
      <c r="AV18" s="49"/>
      <c r="AW18" s="49"/>
      <c r="AX18" s="56">
        <f t="shared" si="1"/>
      </c>
      <c r="AY18" s="57">
        <v>0.6</v>
      </c>
      <c r="AZ18" s="49"/>
      <c r="BA18" s="50"/>
      <c r="BB18" s="49"/>
      <c r="BC18" s="61"/>
    </row>
    <row r="19" spans="1:55" ht="18" customHeight="1">
      <c r="A19" s="396" t="s">
        <v>11</v>
      </c>
      <c r="B19" s="43">
        <v>238</v>
      </c>
      <c r="C19" s="59">
        <v>238</v>
      </c>
      <c r="D19" s="45">
        <f>C19/B19*100</f>
        <v>100</v>
      </c>
      <c r="E19" s="60">
        <v>71</v>
      </c>
      <c r="F19" s="47">
        <f>E19/C19*10</f>
        <v>2.9831932773109244</v>
      </c>
      <c r="G19" s="48">
        <v>8180</v>
      </c>
      <c r="H19" s="49"/>
      <c r="I19" s="45"/>
      <c r="J19" s="49"/>
      <c r="K19" s="50">
        <f t="shared" si="0"/>
      </c>
      <c r="L19" s="51"/>
      <c r="M19" s="51"/>
      <c r="N19" s="51"/>
      <c r="O19" s="49"/>
      <c r="P19" s="49"/>
      <c r="Q19" s="49"/>
      <c r="R19" s="49"/>
      <c r="S19" s="52"/>
      <c r="T19" s="55"/>
      <c r="U19" s="49"/>
      <c r="V19" s="51"/>
      <c r="W19" s="49"/>
      <c r="X19" s="147"/>
      <c r="Y19" s="144"/>
      <c r="Z19" s="49"/>
      <c r="AA19" s="49"/>
      <c r="AB19" s="52"/>
      <c r="AC19" s="53">
        <v>468</v>
      </c>
      <c r="AD19" s="46">
        <v>468</v>
      </c>
      <c r="AE19" s="251">
        <f t="shared" si="3"/>
        <v>100</v>
      </c>
      <c r="AF19" s="46">
        <v>723</v>
      </c>
      <c r="AG19" s="138">
        <f>AF19/AD19*10</f>
        <v>15.448717948717949</v>
      </c>
      <c r="AH19" s="53">
        <v>30</v>
      </c>
      <c r="AI19" s="49"/>
      <c r="AJ19" s="50"/>
      <c r="AK19" s="49"/>
      <c r="AL19" s="147"/>
      <c r="AM19" s="144"/>
      <c r="AN19" s="49"/>
      <c r="AO19" s="49"/>
      <c r="AP19" s="52"/>
      <c r="AQ19" s="55">
        <v>402</v>
      </c>
      <c r="AR19" s="49">
        <v>205</v>
      </c>
      <c r="AS19" s="49">
        <v>696</v>
      </c>
      <c r="AT19" s="50">
        <f>IF(AS19&gt;0,AS19/AR19*10,"")</f>
        <v>33.951219512195124</v>
      </c>
      <c r="AU19" s="49">
        <v>3</v>
      </c>
      <c r="AV19" s="49"/>
      <c r="AW19" s="49"/>
      <c r="AX19" s="56">
        <f t="shared" si="1"/>
      </c>
      <c r="AY19" s="57">
        <v>1</v>
      </c>
      <c r="AZ19" s="49"/>
      <c r="BA19" s="50"/>
      <c r="BB19" s="49"/>
      <c r="BC19" s="61"/>
    </row>
    <row r="20" spans="1:55" ht="15.75">
      <c r="A20" s="396" t="s">
        <v>21</v>
      </c>
      <c r="B20" s="43"/>
      <c r="C20" s="59"/>
      <c r="D20" s="45"/>
      <c r="E20" s="60"/>
      <c r="F20" s="47"/>
      <c r="G20" s="48">
        <v>15259</v>
      </c>
      <c r="H20" s="49"/>
      <c r="I20" s="45"/>
      <c r="J20" s="49"/>
      <c r="K20" s="50">
        <f t="shared" si="0"/>
      </c>
      <c r="L20" s="51"/>
      <c r="M20" s="51"/>
      <c r="N20" s="51"/>
      <c r="O20" s="49"/>
      <c r="P20" s="49">
        <v>329</v>
      </c>
      <c r="Q20" s="49"/>
      <c r="R20" s="49"/>
      <c r="S20" s="62">
        <f>IF(R20&gt;0,R20/Q20*10,"")</f>
      </c>
      <c r="T20" s="55"/>
      <c r="U20" s="49"/>
      <c r="V20" s="51"/>
      <c r="W20" s="49"/>
      <c r="X20" s="147"/>
      <c r="Y20" s="144"/>
      <c r="Z20" s="49"/>
      <c r="AA20" s="49"/>
      <c r="AB20" s="52"/>
      <c r="AC20" s="53">
        <v>687</v>
      </c>
      <c r="AD20" s="46">
        <v>644</v>
      </c>
      <c r="AE20" s="251">
        <f t="shared" si="3"/>
        <v>93.74090247452693</v>
      </c>
      <c r="AF20" s="46">
        <v>560</v>
      </c>
      <c r="AG20" s="138">
        <f>AF20/AD20*10</f>
        <v>8.695652173913043</v>
      </c>
      <c r="AH20" s="53"/>
      <c r="AI20" s="49"/>
      <c r="AJ20" s="50"/>
      <c r="AK20" s="49"/>
      <c r="AL20" s="147"/>
      <c r="AM20" s="144"/>
      <c r="AN20" s="49"/>
      <c r="AO20" s="49"/>
      <c r="AP20" s="52"/>
      <c r="AQ20" s="55">
        <v>373</v>
      </c>
      <c r="AR20" s="49"/>
      <c r="AS20" s="49"/>
      <c r="AT20" s="50">
        <f aca="true" t="shared" si="4" ref="AT20:AT25">IF(AS20&gt;0,AS20/AR20*10,"")</f>
      </c>
      <c r="AU20" s="49">
        <v>256</v>
      </c>
      <c r="AV20" s="49"/>
      <c r="AW20" s="49"/>
      <c r="AX20" s="56">
        <f t="shared" si="1"/>
      </c>
      <c r="AY20" s="57">
        <v>52</v>
      </c>
      <c r="AZ20" s="49"/>
      <c r="BA20" s="50"/>
      <c r="BB20" s="49"/>
      <c r="BC20" s="61"/>
    </row>
    <row r="21" spans="1:55" ht="15.75">
      <c r="A21" s="396" t="s">
        <v>22</v>
      </c>
      <c r="B21" s="43"/>
      <c r="C21" s="59"/>
      <c r="D21" s="45"/>
      <c r="E21" s="60"/>
      <c r="F21" s="47"/>
      <c r="G21" s="48">
        <v>906</v>
      </c>
      <c r="H21" s="49"/>
      <c r="I21" s="45"/>
      <c r="J21" s="49"/>
      <c r="K21" s="50">
        <f t="shared" si="0"/>
      </c>
      <c r="L21" s="51"/>
      <c r="M21" s="51"/>
      <c r="N21" s="51"/>
      <c r="O21" s="49"/>
      <c r="P21" s="49">
        <v>100</v>
      </c>
      <c r="Q21" s="49"/>
      <c r="R21" s="49"/>
      <c r="S21" s="52"/>
      <c r="T21" s="55">
        <v>750</v>
      </c>
      <c r="U21" s="49"/>
      <c r="V21" s="51"/>
      <c r="W21" s="49"/>
      <c r="X21" s="147">
        <f>IF(W21&gt;0,W21/U21*10,"")</f>
      </c>
      <c r="Y21" s="161"/>
      <c r="Z21" s="51"/>
      <c r="AA21" s="51"/>
      <c r="AB21" s="52"/>
      <c r="AC21" s="53"/>
      <c r="AD21" s="46"/>
      <c r="AE21" s="251"/>
      <c r="AF21" s="46"/>
      <c r="AG21" s="138"/>
      <c r="AH21" s="53"/>
      <c r="AI21" s="49"/>
      <c r="AJ21" s="50"/>
      <c r="AK21" s="49"/>
      <c r="AL21" s="147"/>
      <c r="AM21" s="144"/>
      <c r="AN21" s="49"/>
      <c r="AO21" s="49"/>
      <c r="AP21" s="52"/>
      <c r="AQ21" s="55">
        <v>659</v>
      </c>
      <c r="AR21" s="49"/>
      <c r="AS21" s="49"/>
      <c r="AT21" s="50">
        <f t="shared" si="4"/>
      </c>
      <c r="AU21" s="49"/>
      <c r="AV21" s="49"/>
      <c r="AW21" s="49"/>
      <c r="AX21" s="56">
        <f t="shared" si="1"/>
      </c>
      <c r="AY21" s="57">
        <v>40</v>
      </c>
      <c r="AZ21" s="49"/>
      <c r="BA21" s="50"/>
      <c r="BB21" s="49"/>
      <c r="BC21" s="61"/>
    </row>
    <row r="22" spans="1:55" ht="15.75">
      <c r="A22" s="396" t="s">
        <v>12</v>
      </c>
      <c r="B22" s="43"/>
      <c r="C22" s="59"/>
      <c r="D22" s="45"/>
      <c r="E22" s="60"/>
      <c r="F22" s="47"/>
      <c r="G22" s="48">
        <v>4299</v>
      </c>
      <c r="H22" s="49"/>
      <c r="I22" s="45"/>
      <c r="J22" s="49"/>
      <c r="K22" s="50">
        <f t="shared" si="0"/>
      </c>
      <c r="L22" s="51"/>
      <c r="M22" s="49"/>
      <c r="N22" s="51"/>
      <c r="O22" s="49"/>
      <c r="P22" s="49"/>
      <c r="Q22" s="49"/>
      <c r="R22" s="49"/>
      <c r="S22" s="52"/>
      <c r="T22" s="55"/>
      <c r="U22" s="49"/>
      <c r="V22" s="51"/>
      <c r="W22" s="49"/>
      <c r="X22" s="147"/>
      <c r="Y22" s="161"/>
      <c r="Z22" s="51"/>
      <c r="AA22" s="51"/>
      <c r="AB22" s="52"/>
      <c r="AC22" s="53"/>
      <c r="AD22" s="46"/>
      <c r="AE22" s="251"/>
      <c r="AF22" s="46"/>
      <c r="AG22" s="138"/>
      <c r="AH22" s="53"/>
      <c r="AI22" s="49"/>
      <c r="AJ22" s="50"/>
      <c r="AK22" s="49"/>
      <c r="AL22" s="147"/>
      <c r="AM22" s="144"/>
      <c r="AN22" s="49"/>
      <c r="AO22" s="49"/>
      <c r="AP22" s="52"/>
      <c r="AQ22" s="55"/>
      <c r="AR22" s="49"/>
      <c r="AS22" s="49"/>
      <c r="AT22" s="50">
        <f t="shared" si="4"/>
      </c>
      <c r="AU22" s="49">
        <v>11</v>
      </c>
      <c r="AV22" s="49"/>
      <c r="AW22" s="49"/>
      <c r="AX22" s="56">
        <f t="shared" si="1"/>
      </c>
      <c r="AY22" s="57">
        <v>2</v>
      </c>
      <c r="AZ22" s="49"/>
      <c r="BA22" s="50"/>
      <c r="BB22" s="49"/>
      <c r="BC22" s="61"/>
    </row>
    <row r="23" spans="1:55" ht="15.75">
      <c r="A23" s="42" t="s">
        <v>13</v>
      </c>
      <c r="B23" s="43"/>
      <c r="C23" s="59"/>
      <c r="D23" s="45"/>
      <c r="E23" s="60"/>
      <c r="F23" s="47"/>
      <c r="G23" s="48">
        <v>6577</v>
      </c>
      <c r="H23" s="49"/>
      <c r="I23" s="45"/>
      <c r="J23" s="49"/>
      <c r="K23" s="50"/>
      <c r="L23" s="135">
        <v>1234</v>
      </c>
      <c r="M23" s="49"/>
      <c r="N23" s="49"/>
      <c r="O23" s="50"/>
      <c r="P23" s="135">
        <v>2147</v>
      </c>
      <c r="Q23" s="49"/>
      <c r="R23" s="49"/>
      <c r="S23" s="52"/>
      <c r="T23" s="164">
        <v>1040</v>
      </c>
      <c r="U23" s="49">
        <v>578</v>
      </c>
      <c r="V23" s="51">
        <f>U23/T23*100</f>
        <v>55.57692307692308</v>
      </c>
      <c r="W23" s="49">
        <v>353</v>
      </c>
      <c r="X23" s="147">
        <f>IF(W23&gt;0,W23/U23*10,"")</f>
        <v>6.107266435986159</v>
      </c>
      <c r="Y23" s="161"/>
      <c r="Z23" s="51"/>
      <c r="AA23" s="51"/>
      <c r="AB23" s="52"/>
      <c r="AC23" s="53">
        <v>27</v>
      </c>
      <c r="AD23" s="46">
        <v>27</v>
      </c>
      <c r="AE23" s="251">
        <f t="shared" si="3"/>
        <v>100</v>
      </c>
      <c r="AF23" s="46">
        <v>20</v>
      </c>
      <c r="AG23" s="138">
        <f>AF23/AD23*10</f>
        <v>7.4074074074074066</v>
      </c>
      <c r="AH23" s="53"/>
      <c r="AI23" s="49"/>
      <c r="AJ23" s="50"/>
      <c r="AK23" s="49"/>
      <c r="AL23" s="147"/>
      <c r="AM23" s="144">
        <v>5</v>
      </c>
      <c r="AN23" s="49"/>
      <c r="AO23" s="49"/>
      <c r="AP23" s="52"/>
      <c r="AQ23" s="55"/>
      <c r="AR23" s="49"/>
      <c r="AS23" s="49"/>
      <c r="AT23" s="50">
        <f t="shared" si="4"/>
      </c>
      <c r="AU23" s="49">
        <v>8</v>
      </c>
      <c r="AV23" s="49"/>
      <c r="AW23" s="49"/>
      <c r="AX23" s="56"/>
      <c r="AY23" s="57">
        <v>42</v>
      </c>
      <c r="AZ23" s="49">
        <v>6</v>
      </c>
      <c r="BA23" s="50">
        <f>AZ23/AY23*100</f>
        <v>14.285714285714285</v>
      </c>
      <c r="BB23" s="49">
        <v>48</v>
      </c>
      <c r="BC23" s="61">
        <f>BB23/AZ23*10</f>
        <v>80</v>
      </c>
    </row>
    <row r="24" spans="1:55" ht="15.75">
      <c r="A24" s="42" t="s">
        <v>23</v>
      </c>
      <c r="B24" s="43"/>
      <c r="C24" s="59"/>
      <c r="D24" s="45"/>
      <c r="E24" s="60"/>
      <c r="F24" s="47"/>
      <c r="G24" s="48">
        <v>8248</v>
      </c>
      <c r="H24" s="49"/>
      <c r="I24" s="45"/>
      <c r="J24" s="49"/>
      <c r="K24" s="50">
        <f t="shared" si="0"/>
      </c>
      <c r="L24" s="49">
        <v>10170</v>
      </c>
      <c r="M24" s="49"/>
      <c r="N24" s="49"/>
      <c r="O24" s="50">
        <f>IF(N24&gt;0,N24/M24*10,"")</f>
      </c>
      <c r="P24" s="49">
        <v>228</v>
      </c>
      <c r="Q24" s="49"/>
      <c r="R24" s="49"/>
      <c r="S24" s="52">
        <f>IF(R24&gt;0,R24/Q24*10,"")</f>
      </c>
      <c r="T24" s="55">
        <v>1175</v>
      </c>
      <c r="U24" s="49">
        <v>255</v>
      </c>
      <c r="V24" s="51">
        <f>U24/T24*100</f>
        <v>21.70212765957447</v>
      </c>
      <c r="W24" s="49">
        <v>250</v>
      </c>
      <c r="X24" s="147">
        <f>IF(W24&gt;0,W24/U24*10,"")</f>
        <v>9.80392156862745</v>
      </c>
      <c r="Y24" s="161"/>
      <c r="Z24" s="51"/>
      <c r="AA24" s="51"/>
      <c r="AB24" s="52"/>
      <c r="AC24" s="53"/>
      <c r="AD24" s="46"/>
      <c r="AE24" s="251"/>
      <c r="AF24" s="46"/>
      <c r="AG24" s="138"/>
      <c r="AH24" s="53"/>
      <c r="AI24" s="49"/>
      <c r="AJ24" s="50"/>
      <c r="AK24" s="49"/>
      <c r="AL24" s="147"/>
      <c r="AM24" s="144"/>
      <c r="AN24" s="49"/>
      <c r="AO24" s="49"/>
      <c r="AP24" s="52"/>
      <c r="AQ24" s="55"/>
      <c r="AR24" s="49"/>
      <c r="AS24" s="49"/>
      <c r="AT24" s="50">
        <f t="shared" si="4"/>
      </c>
      <c r="AU24" s="49">
        <v>845</v>
      </c>
      <c r="AV24" s="49"/>
      <c r="AW24" s="49"/>
      <c r="AX24" s="56">
        <f t="shared" si="1"/>
      </c>
      <c r="AY24" s="57">
        <v>129</v>
      </c>
      <c r="AZ24" s="49"/>
      <c r="BA24" s="50"/>
      <c r="BB24" s="49"/>
      <c r="BC24" s="61"/>
    </row>
    <row r="25" spans="1:55" ht="15.75">
      <c r="A25" s="42" t="s">
        <v>14</v>
      </c>
      <c r="B25" s="43">
        <v>310</v>
      </c>
      <c r="C25" s="59">
        <v>310</v>
      </c>
      <c r="D25" s="45">
        <f>C25/B25*100</f>
        <v>100</v>
      </c>
      <c r="E25" s="60">
        <v>278</v>
      </c>
      <c r="F25" s="47">
        <f>E25/C25*10</f>
        <v>8.96774193548387</v>
      </c>
      <c r="G25" s="48">
        <v>21973</v>
      </c>
      <c r="H25" s="49"/>
      <c r="I25" s="45"/>
      <c r="J25" s="49"/>
      <c r="K25" s="50">
        <f t="shared" si="0"/>
      </c>
      <c r="L25" s="49">
        <v>1156</v>
      </c>
      <c r="M25" s="49"/>
      <c r="N25" s="49"/>
      <c r="O25" s="50">
        <f>IF(N25&gt;0,N25/M25*10,"")</f>
      </c>
      <c r="P25" s="49">
        <v>3267</v>
      </c>
      <c r="Q25" s="49"/>
      <c r="R25" s="49"/>
      <c r="S25" s="52">
        <f>IF(R25&gt;0,R25/Q25*10,"")</f>
      </c>
      <c r="T25" s="55">
        <v>1057</v>
      </c>
      <c r="U25" s="49">
        <v>352</v>
      </c>
      <c r="V25" s="51">
        <f>U25/T25*100</f>
        <v>33.30179754020814</v>
      </c>
      <c r="W25" s="49">
        <v>507</v>
      </c>
      <c r="X25" s="147">
        <f>IF(W25&gt;0,W25/U25*10,"")</f>
        <v>14.403409090909092</v>
      </c>
      <c r="Y25" s="161"/>
      <c r="Z25" s="51"/>
      <c r="AA25" s="51"/>
      <c r="AB25" s="64"/>
      <c r="AC25" s="53">
        <v>1301</v>
      </c>
      <c r="AD25" s="46">
        <v>1301</v>
      </c>
      <c r="AE25" s="251">
        <f t="shared" si="3"/>
        <v>100</v>
      </c>
      <c r="AF25" s="46">
        <v>780</v>
      </c>
      <c r="AG25" s="138">
        <f>AF25/AD25*10</f>
        <v>5.995388162951576</v>
      </c>
      <c r="AH25" s="53"/>
      <c r="AI25" s="49"/>
      <c r="AJ25" s="50"/>
      <c r="AK25" s="49"/>
      <c r="AL25" s="147"/>
      <c r="AM25" s="144"/>
      <c r="AN25" s="49"/>
      <c r="AO25" s="49"/>
      <c r="AP25" s="52"/>
      <c r="AQ25" s="55">
        <v>2727</v>
      </c>
      <c r="AR25" s="49">
        <v>115</v>
      </c>
      <c r="AS25" s="49">
        <v>1313</v>
      </c>
      <c r="AT25" s="50">
        <f t="shared" si="4"/>
        <v>114.17391304347825</v>
      </c>
      <c r="AU25" s="49">
        <v>20</v>
      </c>
      <c r="AV25" s="49"/>
      <c r="AW25" s="49"/>
      <c r="AX25" s="62">
        <f t="shared" si="1"/>
      </c>
      <c r="AY25" s="57"/>
      <c r="AZ25" s="49"/>
      <c r="BA25" s="50"/>
      <c r="BB25" s="49"/>
      <c r="BC25" s="61"/>
    </row>
    <row r="26" spans="1:55" ht="16.5" thickBot="1">
      <c r="A26" s="65" t="s">
        <v>68</v>
      </c>
      <c r="B26" s="66"/>
      <c r="C26" s="67"/>
      <c r="D26" s="68"/>
      <c r="E26" s="67"/>
      <c r="F26" s="69"/>
      <c r="G26" s="70"/>
      <c r="H26" s="71"/>
      <c r="I26" s="68"/>
      <c r="J26" s="71"/>
      <c r="K26" s="72"/>
      <c r="L26" s="71"/>
      <c r="M26" s="71"/>
      <c r="N26" s="71"/>
      <c r="O26" s="72"/>
      <c r="P26" s="71"/>
      <c r="Q26" s="71"/>
      <c r="R26" s="71"/>
      <c r="S26" s="77"/>
      <c r="T26" s="78"/>
      <c r="U26" s="71"/>
      <c r="V26" s="71"/>
      <c r="W26" s="71"/>
      <c r="X26" s="165"/>
      <c r="Y26" s="162"/>
      <c r="Z26" s="73"/>
      <c r="AA26" s="73"/>
      <c r="AB26" s="74"/>
      <c r="AC26" s="75"/>
      <c r="AD26" s="76"/>
      <c r="AE26" s="253"/>
      <c r="AF26" s="76"/>
      <c r="AG26" s="139"/>
      <c r="AH26" s="78"/>
      <c r="AI26" s="71"/>
      <c r="AJ26" s="72"/>
      <c r="AK26" s="71"/>
      <c r="AL26" s="165"/>
      <c r="AM26" s="145"/>
      <c r="AN26" s="71"/>
      <c r="AO26" s="71"/>
      <c r="AP26" s="77"/>
      <c r="AQ26" s="78"/>
      <c r="AR26" s="71"/>
      <c r="AS26" s="71"/>
      <c r="AT26" s="72"/>
      <c r="AU26" s="71"/>
      <c r="AV26" s="71"/>
      <c r="AW26" s="71"/>
      <c r="AX26" s="79"/>
      <c r="AY26" s="80">
        <v>178</v>
      </c>
      <c r="AZ26" s="71">
        <v>6.5</v>
      </c>
      <c r="BA26" s="72">
        <f>AZ26/AY26*100</f>
        <v>3.651685393258427</v>
      </c>
      <c r="BB26" s="71">
        <v>248</v>
      </c>
      <c r="BC26" s="81">
        <f>IF(BB26&gt;0,BB26/AZ26*10,"")</f>
        <v>381.53846153846155</v>
      </c>
    </row>
    <row r="27" spans="1:55" ht="16.5" thickBot="1">
      <c r="A27" s="82" t="s">
        <v>24</v>
      </c>
      <c r="B27" s="83">
        <f>SUM(B5:B25)</f>
        <v>4563</v>
      </c>
      <c r="C27" s="84">
        <f>SUM(C5:C25)</f>
        <v>4563</v>
      </c>
      <c r="D27" s="85">
        <f>C27/B27*100</f>
        <v>100</v>
      </c>
      <c r="E27" s="84">
        <f>SUM(E5:E25)</f>
        <v>5513</v>
      </c>
      <c r="F27" s="86">
        <f>E27/C27*10</f>
        <v>12.081963620425158</v>
      </c>
      <c r="G27" s="87">
        <f>SUM(G5:G25)</f>
        <v>206908</v>
      </c>
      <c r="H27" s="87">
        <f>SUM(H6:H25)</f>
        <v>0</v>
      </c>
      <c r="I27" s="88">
        <f>H27/G27*100</f>
        <v>0</v>
      </c>
      <c r="J27" s="87">
        <f>SUM(J6:J25)</f>
        <v>0</v>
      </c>
      <c r="K27" s="89">
        <f t="shared" si="0"/>
      </c>
      <c r="L27" s="87">
        <f>SUM(L5:L25)</f>
        <v>12560</v>
      </c>
      <c r="M27" s="87">
        <f>SUM(M6:M25)</f>
        <v>0</v>
      </c>
      <c r="N27" s="87">
        <f>SUM(N6:N25)</f>
        <v>0</v>
      </c>
      <c r="O27" s="89">
        <f>IF(N27&gt;0,N27/M27*10,"")</f>
      </c>
      <c r="P27" s="87">
        <f>SUM(P5:P25)</f>
        <v>6438</v>
      </c>
      <c r="Q27" s="87">
        <f>SUM(Q6:Q25)</f>
        <v>0</v>
      </c>
      <c r="R27" s="87">
        <f>SUM(R6:R25)</f>
        <v>0</v>
      </c>
      <c r="S27" s="90">
        <f>IF(R27&gt;0,R27/Q27*10,"")</f>
      </c>
      <c r="T27" s="166">
        <f>SUM(T5:T25)</f>
        <v>12566</v>
      </c>
      <c r="U27" s="96">
        <f>SUM(U6:U25)</f>
        <v>4168</v>
      </c>
      <c r="V27" s="167">
        <f>U27/T27*100</f>
        <v>33.16886837498011</v>
      </c>
      <c r="W27" s="96">
        <f>SUM(W6:W25)</f>
        <v>3531</v>
      </c>
      <c r="X27" s="94">
        <f>IF(W27&gt;0,W27/U27*10,"")</f>
        <v>8.47168905950096</v>
      </c>
      <c r="Y27" s="146">
        <f>SUM(Y5:Y25)</f>
        <v>720</v>
      </c>
      <c r="Z27" s="87">
        <f>SUM(Z6:Z25)</f>
        <v>0</v>
      </c>
      <c r="AA27" s="87">
        <f>SUM(AA6:AA25)</f>
        <v>0</v>
      </c>
      <c r="AB27" s="90" t="e">
        <f>AA27/Z27*10</f>
        <v>#DIV/0!</v>
      </c>
      <c r="AC27" s="83">
        <f>SUM(AC6:AC25)</f>
        <v>8004</v>
      </c>
      <c r="AD27" s="84">
        <f>SUM(AD6:AD25)</f>
        <v>5510</v>
      </c>
      <c r="AE27" s="254">
        <f t="shared" si="3"/>
        <v>68.84057971014492</v>
      </c>
      <c r="AF27" s="252">
        <f>SUM(AF6:AF25)</f>
        <v>3641</v>
      </c>
      <c r="AG27" s="140">
        <f>AF27/AD27*10</f>
        <v>6.607985480943739</v>
      </c>
      <c r="AH27" s="166">
        <f>SUM(AH5:AH25)</f>
        <v>7186</v>
      </c>
      <c r="AI27" s="96">
        <f>SUM(AI6:AI26)</f>
        <v>1793</v>
      </c>
      <c r="AJ27" s="255">
        <f>AI27/AH27*100</f>
        <v>24.95129418313387</v>
      </c>
      <c r="AK27" s="96">
        <f>SUM(AK6:AK26)</f>
        <v>900</v>
      </c>
      <c r="AL27" s="94">
        <f>AK27/AI27*10</f>
        <v>5.019520356943669</v>
      </c>
      <c r="AM27" s="146">
        <f>SUM(AM5:AM25)</f>
        <v>5</v>
      </c>
      <c r="AN27" s="87"/>
      <c r="AO27" s="87"/>
      <c r="AP27" s="91"/>
      <c r="AQ27" s="92">
        <f>SUM(AQ6:AQ25)</f>
        <v>9943</v>
      </c>
      <c r="AR27" s="93">
        <f>SUM(AR6:AR25)</f>
        <v>648</v>
      </c>
      <c r="AS27" s="93">
        <f>SUM(AS6:AS25)</f>
        <v>3587</v>
      </c>
      <c r="AT27" s="94">
        <f>IF(AS27&gt;0,AS27/AR27*10,"")</f>
        <v>55.35493827160494</v>
      </c>
      <c r="AU27" s="87">
        <f>SUM(AU5:AU25)</f>
        <v>1514.8</v>
      </c>
      <c r="AV27" s="87">
        <f>SUM(AV5:AV25)</f>
        <v>0</v>
      </c>
      <c r="AW27" s="87">
        <f>SUM(AW5:AW25)</f>
        <v>0</v>
      </c>
      <c r="AX27" s="89" t="e">
        <f>AW27/AV27*10</f>
        <v>#DIV/0!</v>
      </c>
      <c r="AY27" s="95">
        <f>SUM(AY5:AY26)</f>
        <v>1622.1999999999998</v>
      </c>
      <c r="AZ27" s="96">
        <f>SUM(AZ5:AZ26)</f>
        <v>89.5</v>
      </c>
      <c r="BA27" s="97">
        <f>AZ27/AY27*100</f>
        <v>5.517198865737887</v>
      </c>
      <c r="BB27" s="96">
        <f>SUM(BB5:BB26)</f>
        <v>1820</v>
      </c>
      <c r="BC27" s="98">
        <f>BB27/AZ27*10</f>
        <v>203.35195530726256</v>
      </c>
    </row>
    <row r="28" spans="1:55" ht="16.5" thickBot="1">
      <c r="A28" s="148" t="s">
        <v>15</v>
      </c>
      <c r="B28" s="149">
        <v>6177</v>
      </c>
      <c r="C28" s="150">
        <v>5245</v>
      </c>
      <c r="D28" s="151">
        <v>84.91176946737899</v>
      </c>
      <c r="E28" s="150">
        <v>6015</v>
      </c>
      <c r="F28" s="151">
        <v>11.468064823641564</v>
      </c>
      <c r="G28" s="152">
        <v>216725</v>
      </c>
      <c r="H28" s="152">
        <v>0</v>
      </c>
      <c r="I28" s="151">
        <v>0</v>
      </c>
      <c r="J28" s="152">
        <v>0</v>
      </c>
      <c r="K28" s="152" t="s">
        <v>69</v>
      </c>
      <c r="L28" s="152">
        <v>12966</v>
      </c>
      <c r="M28" s="152">
        <v>0</v>
      </c>
      <c r="N28" s="152">
        <v>0</v>
      </c>
      <c r="O28" s="152" t="s">
        <v>69</v>
      </c>
      <c r="P28" s="152">
        <v>4698</v>
      </c>
      <c r="Q28" s="152">
        <v>0</v>
      </c>
      <c r="R28" s="152">
        <v>0</v>
      </c>
      <c r="S28" s="153" t="s">
        <v>69</v>
      </c>
      <c r="T28" s="154">
        <v>6685</v>
      </c>
      <c r="U28" s="152">
        <v>47</v>
      </c>
      <c r="V28" s="152">
        <v>0.7030665669409125</v>
      </c>
      <c r="W28" s="152">
        <v>90</v>
      </c>
      <c r="X28" s="155">
        <v>19.148936170212767</v>
      </c>
      <c r="Y28" s="156">
        <v>652</v>
      </c>
      <c r="Z28" s="152">
        <v>0</v>
      </c>
      <c r="AA28" s="152">
        <v>0</v>
      </c>
      <c r="AB28" s="153" t="e">
        <v>#DIV/0!</v>
      </c>
      <c r="AC28" s="154">
        <v>3515</v>
      </c>
      <c r="AD28" s="152">
        <v>1018</v>
      </c>
      <c r="AE28" s="256">
        <v>28.96159317211949</v>
      </c>
      <c r="AF28" s="152">
        <v>552</v>
      </c>
      <c r="AG28" s="153">
        <v>5.422396856581533</v>
      </c>
      <c r="AH28" s="154">
        <v>5393</v>
      </c>
      <c r="AI28" s="152">
        <v>1534</v>
      </c>
      <c r="AJ28" s="257">
        <v>28.444279621731877</v>
      </c>
      <c r="AK28" s="152">
        <v>2278</v>
      </c>
      <c r="AL28" s="155">
        <v>14.850065189048241</v>
      </c>
      <c r="AM28" s="156">
        <v>15</v>
      </c>
      <c r="AN28" s="152"/>
      <c r="AO28" s="152"/>
      <c r="AP28" s="153"/>
      <c r="AQ28" s="154">
        <v>13021</v>
      </c>
      <c r="AR28" s="152">
        <v>0</v>
      </c>
      <c r="AS28" s="152">
        <v>0</v>
      </c>
      <c r="AT28" s="151">
        <v>0</v>
      </c>
      <c r="AU28" s="152">
        <v>1504.9</v>
      </c>
      <c r="AV28" s="152">
        <v>0</v>
      </c>
      <c r="AW28" s="152">
        <v>0</v>
      </c>
      <c r="AX28" s="157" t="e">
        <v>#DIV/0!</v>
      </c>
      <c r="AY28" s="149">
        <v>1328.1</v>
      </c>
      <c r="AZ28" s="152">
        <v>97.45</v>
      </c>
      <c r="BA28" s="151">
        <v>7.3375498832919215</v>
      </c>
      <c r="BB28" s="152">
        <v>2430</v>
      </c>
      <c r="BC28" s="158">
        <v>249.35864545920987</v>
      </c>
    </row>
  </sheetData>
  <sheetProtection/>
  <mergeCells count="14">
    <mergeCell ref="G3:K3"/>
    <mergeCell ref="L3:O3"/>
    <mergeCell ref="P3:S3"/>
    <mergeCell ref="T3:X3"/>
    <mergeCell ref="A1:BC1"/>
    <mergeCell ref="AY3:BC3"/>
    <mergeCell ref="AH3:AL3"/>
    <mergeCell ref="AM3:AP3"/>
    <mergeCell ref="AQ3:AT3"/>
    <mergeCell ref="AU3:AX3"/>
    <mergeCell ref="A3:A4"/>
    <mergeCell ref="B3:F3"/>
    <mergeCell ref="Y3:AB3"/>
    <mergeCell ref="AC3:A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7.875" style="4" customWidth="1"/>
    <col min="5" max="5" width="6.625" style="4" customWidth="1"/>
    <col min="6" max="6" width="8.625" style="4" customWidth="1"/>
    <col min="7" max="7" width="7.75390625" style="4" customWidth="1"/>
    <col min="8" max="8" width="6.875" style="4" customWidth="1"/>
    <col min="9" max="9" width="8.625" style="4" customWidth="1"/>
    <col min="10" max="10" width="7.875" style="4" customWidth="1"/>
    <col min="11" max="11" width="6.625" style="4" customWidth="1"/>
    <col min="12" max="12" width="8.00390625" style="4" customWidth="1"/>
    <col min="13" max="13" width="6.25390625" style="4" customWidth="1"/>
    <col min="14" max="14" width="5.875" style="4" customWidth="1"/>
    <col min="15" max="15" width="8.375" style="4" customWidth="1"/>
    <col min="16" max="16" width="7.25390625" style="4" customWidth="1"/>
    <col min="17" max="17" width="6.00390625" style="4" customWidth="1"/>
    <col min="18" max="18" width="6.75390625" style="4" customWidth="1"/>
    <col min="19" max="19" width="6.00390625" style="4" customWidth="1"/>
    <col min="20" max="20" width="5.125" style="4" customWidth="1"/>
    <col min="21" max="16384" width="9.125" style="4" customWidth="1"/>
  </cols>
  <sheetData>
    <row r="1" spans="1:17" ht="18.75">
      <c r="A1" s="598" t="s">
        <v>72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175"/>
      <c r="M1" s="605">
        <v>43340</v>
      </c>
      <c r="N1" s="606"/>
      <c r="O1" s="606"/>
      <c r="P1" s="606"/>
      <c r="Q1" s="606"/>
    </row>
    <row r="2" spans="1:17" ht="16.5" thickBot="1">
      <c r="A2" s="176"/>
      <c r="B2" s="176"/>
      <c r="C2" s="176"/>
      <c r="D2" s="176"/>
      <c r="E2" s="176"/>
      <c r="F2" s="177"/>
      <c r="G2" s="176"/>
      <c r="H2" s="176"/>
      <c r="I2" s="176"/>
      <c r="J2" s="176"/>
      <c r="K2" s="176"/>
      <c r="L2" s="176"/>
      <c r="M2" s="176"/>
      <c r="N2" s="176"/>
      <c r="O2" s="178"/>
      <c r="P2" s="178"/>
      <c r="Q2" s="178"/>
    </row>
    <row r="3" spans="1:20" ht="29.25" customHeight="1" thickBot="1">
      <c r="A3" s="599" t="s">
        <v>16</v>
      </c>
      <c r="B3" s="244" t="s">
        <v>86</v>
      </c>
      <c r="C3" s="600" t="s">
        <v>73</v>
      </c>
      <c r="D3" s="601"/>
      <c r="E3" s="602"/>
      <c r="F3" s="603" t="s">
        <v>47</v>
      </c>
      <c r="G3" s="596"/>
      <c r="H3" s="597"/>
      <c r="I3" s="603" t="s">
        <v>48</v>
      </c>
      <c r="J3" s="596"/>
      <c r="K3" s="597"/>
      <c r="L3" s="595" t="s">
        <v>74</v>
      </c>
      <c r="M3" s="596"/>
      <c r="N3" s="604"/>
      <c r="O3" s="603" t="s">
        <v>25</v>
      </c>
      <c r="P3" s="596"/>
      <c r="Q3" s="597"/>
      <c r="R3" s="595" t="s">
        <v>75</v>
      </c>
      <c r="S3" s="596"/>
      <c r="T3" s="597"/>
    </row>
    <row r="4" spans="1:20" ht="80.25" customHeight="1" thickBot="1">
      <c r="A4" s="599"/>
      <c r="B4" s="247" t="s">
        <v>77</v>
      </c>
      <c r="C4" s="179" t="s">
        <v>76</v>
      </c>
      <c r="D4" s="180" t="s">
        <v>77</v>
      </c>
      <c r="E4" s="181" t="s">
        <v>0</v>
      </c>
      <c r="F4" s="179" t="s">
        <v>76</v>
      </c>
      <c r="G4" s="180" t="s">
        <v>77</v>
      </c>
      <c r="H4" s="181" t="s">
        <v>0</v>
      </c>
      <c r="I4" s="179" t="s">
        <v>76</v>
      </c>
      <c r="J4" s="180" t="s">
        <v>77</v>
      </c>
      <c r="K4" s="181" t="s">
        <v>0</v>
      </c>
      <c r="L4" s="182" t="s">
        <v>76</v>
      </c>
      <c r="M4" s="180" t="s">
        <v>77</v>
      </c>
      <c r="N4" s="183" t="s">
        <v>0</v>
      </c>
      <c r="O4" s="179" t="s">
        <v>76</v>
      </c>
      <c r="P4" s="180" t="s">
        <v>77</v>
      </c>
      <c r="Q4" s="181" t="s">
        <v>0</v>
      </c>
      <c r="R4" s="182" t="s">
        <v>76</v>
      </c>
      <c r="S4" s="180" t="s">
        <v>77</v>
      </c>
      <c r="T4" s="181" t="s">
        <v>0</v>
      </c>
    </row>
    <row r="5" spans="1:20" ht="15.75">
      <c r="A5" s="184" t="s">
        <v>1</v>
      </c>
      <c r="B5" s="184"/>
      <c r="C5" s="185"/>
      <c r="D5" s="186"/>
      <c r="E5" s="187"/>
      <c r="F5" s="188"/>
      <c r="G5" s="189"/>
      <c r="H5" s="190"/>
      <c r="I5" s="191"/>
      <c r="J5" s="192"/>
      <c r="K5" s="193"/>
      <c r="L5" s="194"/>
      <c r="M5" s="249"/>
      <c r="N5" s="195"/>
      <c r="O5" s="188"/>
      <c r="P5" s="192"/>
      <c r="Q5" s="193"/>
      <c r="R5" s="196"/>
      <c r="S5" s="197"/>
      <c r="T5" s="198"/>
    </row>
    <row r="6" spans="1:20" ht="15.75">
      <c r="A6" s="259" t="s">
        <v>78</v>
      </c>
      <c r="B6" s="245">
        <f>D6+P6+S6</f>
        <v>4766</v>
      </c>
      <c r="C6" s="199">
        <f aca="true" t="shared" si="0" ref="C6:D21">F6+I6+L6</f>
        <v>2020</v>
      </c>
      <c r="D6" s="200">
        <f t="shared" si="0"/>
        <v>1786</v>
      </c>
      <c r="E6" s="201">
        <f aca="true" t="shared" si="1" ref="E6:E13">D6/C6*100</f>
        <v>88.41584158415841</v>
      </c>
      <c r="F6" s="202">
        <v>2020</v>
      </c>
      <c r="G6" s="203">
        <v>1612</v>
      </c>
      <c r="H6" s="204">
        <f aca="true" t="shared" si="2" ref="H6:H13">G6/F6*100</f>
        <v>79.8019801980198</v>
      </c>
      <c r="I6" s="202"/>
      <c r="J6" s="205">
        <v>174</v>
      </c>
      <c r="K6" s="206"/>
      <c r="L6" s="207"/>
      <c r="M6" s="250"/>
      <c r="N6" s="208"/>
      <c r="O6" s="209"/>
      <c r="P6" s="205">
        <v>2980</v>
      </c>
      <c r="Q6" s="210"/>
      <c r="R6" s="211"/>
      <c r="S6" s="212"/>
      <c r="T6" s="213"/>
    </row>
    <row r="7" spans="1:20" ht="15.75">
      <c r="A7" s="259" t="s">
        <v>79</v>
      </c>
      <c r="B7" s="245">
        <f aca="true" t="shared" si="3" ref="B7:B25">D7+P7+S7</f>
        <v>5421</v>
      </c>
      <c r="C7" s="199">
        <f t="shared" si="0"/>
        <v>9170</v>
      </c>
      <c r="D7" s="200">
        <f t="shared" si="0"/>
        <v>5421</v>
      </c>
      <c r="E7" s="201">
        <f t="shared" si="1"/>
        <v>59.116684841875674</v>
      </c>
      <c r="F7" s="202">
        <v>8170</v>
      </c>
      <c r="G7" s="203">
        <v>3966</v>
      </c>
      <c r="H7" s="204">
        <f t="shared" si="2"/>
        <v>48.54345165238678</v>
      </c>
      <c r="I7" s="202">
        <v>1000</v>
      </c>
      <c r="J7" s="205">
        <v>1455</v>
      </c>
      <c r="K7" s="206">
        <f>J7/I7*100</f>
        <v>145.5</v>
      </c>
      <c r="L7" s="207"/>
      <c r="M7" s="250"/>
      <c r="N7" s="214"/>
      <c r="O7" s="215"/>
      <c r="P7" s="216"/>
      <c r="Q7" s="206"/>
      <c r="R7" s="211"/>
      <c r="S7" s="212"/>
      <c r="T7" s="213"/>
    </row>
    <row r="8" spans="1:20" ht="15.75">
      <c r="A8" s="259" t="s">
        <v>2</v>
      </c>
      <c r="B8" s="245">
        <f t="shared" si="3"/>
        <v>1292</v>
      </c>
      <c r="C8" s="199">
        <f t="shared" si="0"/>
        <v>2974</v>
      </c>
      <c r="D8" s="200">
        <f>G8+J8+M8</f>
        <v>1162</v>
      </c>
      <c r="E8" s="201">
        <f t="shared" si="1"/>
        <v>39.071956960322794</v>
      </c>
      <c r="F8" s="202">
        <v>2844</v>
      </c>
      <c r="G8" s="203">
        <v>805</v>
      </c>
      <c r="H8" s="204">
        <f t="shared" si="2"/>
        <v>28.30520393811533</v>
      </c>
      <c r="I8" s="202">
        <v>50</v>
      </c>
      <c r="J8" s="205">
        <v>277</v>
      </c>
      <c r="K8" s="206">
        <f>J8/I8*100</f>
        <v>554</v>
      </c>
      <c r="L8" s="217">
        <v>80</v>
      </c>
      <c r="M8" s="250">
        <v>80</v>
      </c>
      <c r="N8" s="208">
        <f>M8/L8*100</f>
        <v>100</v>
      </c>
      <c r="O8" s="215">
        <v>300</v>
      </c>
      <c r="P8" s="216">
        <v>130</v>
      </c>
      <c r="Q8" s="206">
        <f>P8/O8*100</f>
        <v>43.333333333333336</v>
      </c>
      <c r="R8" s="211"/>
      <c r="S8" s="212"/>
      <c r="T8" s="213"/>
    </row>
    <row r="9" spans="1:20" ht="15.75">
      <c r="A9" s="259" t="s">
        <v>3</v>
      </c>
      <c r="B9" s="245">
        <f t="shared" si="3"/>
        <v>3878</v>
      </c>
      <c r="C9" s="199">
        <f aca="true" t="shared" si="4" ref="C9:D25">F9+I9+L9</f>
        <v>13650</v>
      </c>
      <c r="D9" s="200">
        <f t="shared" si="0"/>
        <v>2046</v>
      </c>
      <c r="E9" s="201">
        <f t="shared" si="1"/>
        <v>14.989010989010989</v>
      </c>
      <c r="F9" s="202">
        <v>11650</v>
      </c>
      <c r="G9" s="203">
        <v>2046</v>
      </c>
      <c r="H9" s="204">
        <f t="shared" si="2"/>
        <v>17.56223175965665</v>
      </c>
      <c r="I9" s="202">
        <v>2000</v>
      </c>
      <c r="J9" s="205"/>
      <c r="K9" s="206"/>
      <c r="L9" s="218"/>
      <c r="M9" s="250"/>
      <c r="N9" s="214"/>
      <c r="O9" s="215">
        <v>2000</v>
      </c>
      <c r="P9" s="216">
        <v>1832</v>
      </c>
      <c r="Q9" s="206">
        <f>P9/O9*100</f>
        <v>91.60000000000001</v>
      </c>
      <c r="R9" s="211"/>
      <c r="S9" s="212"/>
      <c r="T9" s="213"/>
    </row>
    <row r="10" spans="1:20" ht="15.75">
      <c r="A10" s="259" t="s">
        <v>80</v>
      </c>
      <c r="B10" s="245">
        <f t="shared" si="3"/>
        <v>3600</v>
      </c>
      <c r="C10" s="199">
        <f t="shared" si="4"/>
        <v>13718</v>
      </c>
      <c r="D10" s="200">
        <f t="shared" si="0"/>
        <v>3600</v>
      </c>
      <c r="E10" s="201">
        <f t="shared" si="1"/>
        <v>26.242892549934393</v>
      </c>
      <c r="F10" s="202">
        <v>12718</v>
      </c>
      <c r="G10" s="203">
        <v>2670</v>
      </c>
      <c r="H10" s="204">
        <f t="shared" si="2"/>
        <v>20.993866960213868</v>
      </c>
      <c r="I10" s="202">
        <v>1000</v>
      </c>
      <c r="J10" s="205">
        <v>930</v>
      </c>
      <c r="K10" s="206">
        <f>J10/I10*100</f>
        <v>93</v>
      </c>
      <c r="L10" s="218"/>
      <c r="M10" s="250"/>
      <c r="N10" s="214"/>
      <c r="O10" s="215"/>
      <c r="P10" s="216"/>
      <c r="Q10" s="206"/>
      <c r="R10" s="211"/>
      <c r="S10" s="212"/>
      <c r="T10" s="213"/>
    </row>
    <row r="11" spans="1:20" ht="15.75">
      <c r="A11" s="259" t="s">
        <v>4</v>
      </c>
      <c r="B11" s="245">
        <f t="shared" si="3"/>
        <v>8429</v>
      </c>
      <c r="C11" s="199">
        <f t="shared" si="4"/>
        <v>21698</v>
      </c>
      <c r="D11" s="200">
        <f t="shared" si="0"/>
        <v>8429</v>
      </c>
      <c r="E11" s="201">
        <f t="shared" si="1"/>
        <v>38.84689833164347</v>
      </c>
      <c r="F11" s="202">
        <v>20548</v>
      </c>
      <c r="G11" s="203">
        <v>8429</v>
      </c>
      <c r="H11" s="204">
        <f t="shared" si="2"/>
        <v>41.02102394393615</v>
      </c>
      <c r="I11" s="202">
        <v>1150</v>
      </c>
      <c r="J11" s="205"/>
      <c r="K11" s="206"/>
      <c r="L11" s="218"/>
      <c r="M11" s="250"/>
      <c r="N11" s="214"/>
      <c r="O11" s="215">
        <v>1000</v>
      </c>
      <c r="P11" s="216"/>
      <c r="Q11" s="206"/>
      <c r="R11" s="211"/>
      <c r="S11" s="212"/>
      <c r="T11" s="213"/>
    </row>
    <row r="12" spans="1:20" ht="15.75">
      <c r="A12" s="259" t="s">
        <v>5</v>
      </c>
      <c r="B12" s="245">
        <f t="shared" si="3"/>
        <v>10804</v>
      </c>
      <c r="C12" s="199">
        <f t="shared" si="4"/>
        <v>32157</v>
      </c>
      <c r="D12" s="200">
        <f t="shared" si="0"/>
        <v>10804</v>
      </c>
      <c r="E12" s="201">
        <f t="shared" si="1"/>
        <v>33.59766147339615</v>
      </c>
      <c r="F12" s="202">
        <v>28238</v>
      </c>
      <c r="G12" s="203">
        <v>9636</v>
      </c>
      <c r="H12" s="204">
        <f t="shared" si="2"/>
        <v>34.12422976131454</v>
      </c>
      <c r="I12" s="202">
        <v>3919</v>
      </c>
      <c r="J12" s="205">
        <v>1168</v>
      </c>
      <c r="K12" s="206">
        <f>J12/I12*100</f>
        <v>29.80352130645573</v>
      </c>
      <c r="L12" s="218"/>
      <c r="M12" s="250"/>
      <c r="N12" s="214"/>
      <c r="O12" s="215">
        <v>179</v>
      </c>
      <c r="P12" s="216"/>
      <c r="Q12" s="206"/>
      <c r="R12" s="211"/>
      <c r="S12" s="212"/>
      <c r="T12" s="213"/>
    </row>
    <row r="13" spans="1:20" ht="15.75">
      <c r="A13" s="259" t="s">
        <v>6</v>
      </c>
      <c r="B13" s="245">
        <f t="shared" si="3"/>
        <v>3135</v>
      </c>
      <c r="C13" s="199">
        <f t="shared" si="4"/>
        <v>12366</v>
      </c>
      <c r="D13" s="200">
        <f t="shared" si="0"/>
        <v>3135</v>
      </c>
      <c r="E13" s="201">
        <f t="shared" si="1"/>
        <v>25.351770984958762</v>
      </c>
      <c r="F13" s="202">
        <v>11846</v>
      </c>
      <c r="G13" s="203">
        <v>3035</v>
      </c>
      <c r="H13" s="204">
        <f t="shared" si="2"/>
        <v>25.62046260341043</v>
      </c>
      <c r="I13" s="202">
        <v>520</v>
      </c>
      <c r="J13" s="205">
        <v>100</v>
      </c>
      <c r="K13" s="206">
        <f>J13/I13*100</f>
        <v>19.230769230769234</v>
      </c>
      <c r="L13" s="218"/>
      <c r="M13" s="250"/>
      <c r="N13" s="214"/>
      <c r="O13" s="215"/>
      <c r="P13" s="216"/>
      <c r="Q13" s="206"/>
      <c r="R13" s="211"/>
      <c r="S13" s="212"/>
      <c r="T13" s="213"/>
    </row>
    <row r="14" spans="1:20" ht="18" customHeight="1">
      <c r="A14" s="259" t="s">
        <v>7</v>
      </c>
      <c r="B14" s="245">
        <f t="shared" si="3"/>
        <v>4745</v>
      </c>
      <c r="C14" s="199">
        <f t="shared" si="4"/>
        <v>14799</v>
      </c>
      <c r="D14" s="200">
        <f t="shared" si="0"/>
        <v>4745</v>
      </c>
      <c r="E14" s="201">
        <f aca="true" t="shared" si="5" ref="E14:E21">D14/C14*100</f>
        <v>32.062977228191095</v>
      </c>
      <c r="F14" s="202">
        <v>14726</v>
      </c>
      <c r="G14" s="203">
        <v>4745</v>
      </c>
      <c r="H14" s="204">
        <f aca="true" t="shared" si="6" ref="H14:H21">G14/F14*100</f>
        <v>32.221920412875185</v>
      </c>
      <c r="I14" s="202">
        <v>73</v>
      </c>
      <c r="J14" s="205"/>
      <c r="K14" s="206"/>
      <c r="L14" s="218"/>
      <c r="M14" s="250"/>
      <c r="N14" s="214"/>
      <c r="O14" s="215"/>
      <c r="P14" s="216"/>
      <c r="Q14" s="206"/>
      <c r="R14" s="211"/>
      <c r="S14" s="212"/>
      <c r="T14" s="213"/>
    </row>
    <row r="15" spans="1:20" ht="15.75">
      <c r="A15" s="259" t="s">
        <v>8</v>
      </c>
      <c r="B15" s="245">
        <f t="shared" si="3"/>
        <v>3856</v>
      </c>
      <c r="C15" s="199">
        <f t="shared" si="4"/>
        <v>9525</v>
      </c>
      <c r="D15" s="200">
        <f t="shared" si="0"/>
        <v>3707</v>
      </c>
      <c r="E15" s="201">
        <f t="shared" si="5"/>
        <v>38.91863517060368</v>
      </c>
      <c r="F15" s="202">
        <v>9525</v>
      </c>
      <c r="G15" s="203">
        <v>2670</v>
      </c>
      <c r="H15" s="204">
        <f t="shared" si="6"/>
        <v>28.03149606299213</v>
      </c>
      <c r="I15" s="202"/>
      <c r="J15" s="205">
        <v>915</v>
      </c>
      <c r="K15" s="206"/>
      <c r="L15" s="218"/>
      <c r="M15" s="250">
        <v>122</v>
      </c>
      <c r="N15" s="214"/>
      <c r="O15" s="215">
        <v>1210</v>
      </c>
      <c r="P15" s="216"/>
      <c r="Q15" s="206"/>
      <c r="R15" s="211"/>
      <c r="S15" s="216">
        <v>149</v>
      </c>
      <c r="T15" s="213"/>
    </row>
    <row r="16" spans="1:20" ht="15.75">
      <c r="A16" s="259" t="s">
        <v>9</v>
      </c>
      <c r="B16" s="245">
        <f t="shared" si="3"/>
        <v>2600</v>
      </c>
      <c r="C16" s="199">
        <f t="shared" si="4"/>
        <v>7825</v>
      </c>
      <c r="D16" s="200">
        <f t="shared" si="0"/>
        <v>2600</v>
      </c>
      <c r="E16" s="201">
        <f t="shared" si="5"/>
        <v>33.22683706070288</v>
      </c>
      <c r="F16" s="202">
        <v>7525</v>
      </c>
      <c r="G16" s="203">
        <v>2300</v>
      </c>
      <c r="H16" s="204">
        <f t="shared" si="6"/>
        <v>30.564784053156146</v>
      </c>
      <c r="I16" s="202">
        <v>300</v>
      </c>
      <c r="J16" s="205">
        <v>300</v>
      </c>
      <c r="K16" s="206">
        <f>J16/I16*100</f>
        <v>100</v>
      </c>
      <c r="L16" s="218"/>
      <c r="M16" s="250"/>
      <c r="N16" s="208"/>
      <c r="O16" s="215"/>
      <c r="P16" s="216"/>
      <c r="Q16" s="206"/>
      <c r="R16" s="211"/>
      <c r="S16" s="212"/>
      <c r="T16" s="213"/>
    </row>
    <row r="17" spans="1:20" ht="15.75">
      <c r="A17" s="259" t="s">
        <v>81</v>
      </c>
      <c r="B17" s="245">
        <f t="shared" si="3"/>
        <v>7758</v>
      </c>
      <c r="C17" s="199">
        <f t="shared" si="4"/>
        <v>13461</v>
      </c>
      <c r="D17" s="200">
        <f t="shared" si="0"/>
        <v>7758</v>
      </c>
      <c r="E17" s="201">
        <f t="shared" si="5"/>
        <v>57.633162469355916</v>
      </c>
      <c r="F17" s="202">
        <v>13205</v>
      </c>
      <c r="G17" s="203">
        <v>7758</v>
      </c>
      <c r="H17" s="204">
        <f t="shared" si="6"/>
        <v>58.750473305566075</v>
      </c>
      <c r="I17" s="202">
        <v>256</v>
      </c>
      <c r="J17" s="205"/>
      <c r="K17" s="206"/>
      <c r="L17" s="218"/>
      <c r="M17" s="250"/>
      <c r="N17" s="208"/>
      <c r="O17" s="215"/>
      <c r="P17" s="216"/>
      <c r="Q17" s="206"/>
      <c r="R17" s="211"/>
      <c r="S17" s="212"/>
      <c r="T17" s="213"/>
    </row>
    <row r="18" spans="1:20" ht="15.75">
      <c r="A18" s="259" t="s">
        <v>10</v>
      </c>
      <c r="B18" s="245">
        <f t="shared" si="3"/>
        <v>2346</v>
      </c>
      <c r="C18" s="199">
        <f t="shared" si="4"/>
        <v>4801</v>
      </c>
      <c r="D18" s="200">
        <f t="shared" si="0"/>
        <v>2346</v>
      </c>
      <c r="E18" s="201">
        <f t="shared" si="5"/>
        <v>48.86481982920225</v>
      </c>
      <c r="F18" s="202">
        <v>4771</v>
      </c>
      <c r="G18" s="203">
        <v>2346</v>
      </c>
      <c r="H18" s="204">
        <f t="shared" si="6"/>
        <v>49.17208132466988</v>
      </c>
      <c r="I18" s="202">
        <v>30</v>
      </c>
      <c r="J18" s="205"/>
      <c r="K18" s="206"/>
      <c r="L18" s="218"/>
      <c r="M18" s="250"/>
      <c r="N18" s="214"/>
      <c r="O18" s="215">
        <v>4741</v>
      </c>
      <c r="P18" s="216"/>
      <c r="Q18" s="206"/>
      <c r="R18" s="211"/>
      <c r="S18" s="212"/>
      <c r="T18" s="213"/>
    </row>
    <row r="19" spans="1:20" ht="15.75">
      <c r="A19" s="259" t="s">
        <v>11</v>
      </c>
      <c r="B19" s="245">
        <f t="shared" si="3"/>
        <v>980</v>
      </c>
      <c r="C19" s="199">
        <f t="shared" si="4"/>
        <v>9075</v>
      </c>
      <c r="D19" s="200">
        <f t="shared" si="0"/>
        <v>980</v>
      </c>
      <c r="E19" s="201">
        <f t="shared" si="5"/>
        <v>10.798898071625345</v>
      </c>
      <c r="F19" s="202">
        <v>7925</v>
      </c>
      <c r="G19" s="203">
        <v>795</v>
      </c>
      <c r="H19" s="204">
        <f t="shared" si="6"/>
        <v>10.031545741324921</v>
      </c>
      <c r="I19" s="202">
        <v>800</v>
      </c>
      <c r="J19" s="205">
        <v>185</v>
      </c>
      <c r="K19" s="206">
        <f>J19/I19*100</f>
        <v>23.125</v>
      </c>
      <c r="L19" s="217">
        <v>350</v>
      </c>
      <c r="M19" s="250"/>
      <c r="N19" s="208"/>
      <c r="O19" s="215"/>
      <c r="P19" s="216"/>
      <c r="Q19" s="206"/>
      <c r="R19" s="211"/>
      <c r="S19" s="212"/>
      <c r="T19" s="213"/>
    </row>
    <row r="20" spans="1:20" ht="15.75">
      <c r="A20" s="259" t="s">
        <v>82</v>
      </c>
      <c r="B20" s="245">
        <f t="shared" si="3"/>
        <v>2785</v>
      </c>
      <c r="C20" s="199">
        <f t="shared" si="4"/>
        <v>16238</v>
      </c>
      <c r="D20" s="200">
        <f t="shared" si="0"/>
        <v>2785</v>
      </c>
      <c r="E20" s="201">
        <f t="shared" si="5"/>
        <v>17.15112698608203</v>
      </c>
      <c r="F20" s="202">
        <v>15988</v>
      </c>
      <c r="G20" s="203">
        <v>2610</v>
      </c>
      <c r="H20" s="204">
        <f t="shared" si="6"/>
        <v>16.32474355766825</v>
      </c>
      <c r="I20" s="202">
        <v>250</v>
      </c>
      <c r="J20" s="205">
        <v>175</v>
      </c>
      <c r="K20" s="206">
        <f>J20/I20*100</f>
        <v>70</v>
      </c>
      <c r="L20" s="218"/>
      <c r="M20" s="250"/>
      <c r="N20" s="214"/>
      <c r="O20" s="215"/>
      <c r="P20" s="216"/>
      <c r="Q20" s="206"/>
      <c r="R20" s="211"/>
      <c r="S20" s="212"/>
      <c r="T20" s="213"/>
    </row>
    <row r="21" spans="1:20" ht="15.75">
      <c r="A21" s="259" t="s">
        <v>83</v>
      </c>
      <c r="B21" s="245">
        <f t="shared" si="3"/>
        <v>1550</v>
      </c>
      <c r="C21" s="199">
        <f t="shared" si="4"/>
        <v>12010</v>
      </c>
      <c r="D21" s="200">
        <f t="shared" si="0"/>
        <v>1550</v>
      </c>
      <c r="E21" s="201">
        <f t="shared" si="5"/>
        <v>12.905911740216485</v>
      </c>
      <c r="F21" s="202">
        <v>12010</v>
      </c>
      <c r="G21" s="203">
        <v>1550</v>
      </c>
      <c r="H21" s="204">
        <f t="shared" si="6"/>
        <v>12.905911740216485</v>
      </c>
      <c r="I21" s="202"/>
      <c r="J21" s="205"/>
      <c r="K21" s="206"/>
      <c r="L21" s="218"/>
      <c r="M21" s="250"/>
      <c r="N21" s="208"/>
      <c r="O21" s="215"/>
      <c r="P21" s="216"/>
      <c r="Q21" s="206"/>
      <c r="R21" s="211"/>
      <c r="S21" s="212"/>
      <c r="T21" s="213"/>
    </row>
    <row r="22" spans="1:20" ht="15.75">
      <c r="A22" s="259" t="s">
        <v>12</v>
      </c>
      <c r="B22" s="245">
        <f t="shared" si="3"/>
        <v>2446</v>
      </c>
      <c r="C22" s="199">
        <f t="shared" si="4"/>
        <v>8287</v>
      </c>
      <c r="D22" s="200">
        <f t="shared" si="4"/>
        <v>2446</v>
      </c>
      <c r="E22" s="201">
        <f>D22/C22*100</f>
        <v>29.51610956920478</v>
      </c>
      <c r="F22" s="202">
        <v>7787</v>
      </c>
      <c r="G22" s="203">
        <v>1946</v>
      </c>
      <c r="H22" s="204">
        <f>G22/F22*100</f>
        <v>24.990368562989598</v>
      </c>
      <c r="I22" s="202">
        <v>500</v>
      </c>
      <c r="J22" s="205">
        <v>500</v>
      </c>
      <c r="K22" s="206">
        <f>J22/I22*100</f>
        <v>100</v>
      </c>
      <c r="L22" s="218"/>
      <c r="M22" s="250"/>
      <c r="N22" s="214"/>
      <c r="O22" s="172"/>
      <c r="P22" s="205"/>
      <c r="Q22" s="206"/>
      <c r="R22" s="211"/>
      <c r="S22" s="212"/>
      <c r="T22" s="213"/>
    </row>
    <row r="23" spans="1:20" ht="15.75">
      <c r="A23" s="259" t="s">
        <v>13</v>
      </c>
      <c r="B23" s="245">
        <f t="shared" si="3"/>
        <v>9129</v>
      </c>
      <c r="C23" s="199">
        <f t="shared" si="4"/>
        <v>17500</v>
      </c>
      <c r="D23" s="200">
        <f t="shared" si="4"/>
        <v>9129</v>
      </c>
      <c r="E23" s="201">
        <f>D23/C23*100</f>
        <v>52.16571428571428</v>
      </c>
      <c r="F23" s="202">
        <v>16750</v>
      </c>
      <c r="G23" s="203">
        <v>8471</v>
      </c>
      <c r="H23" s="204">
        <f>G23/F23*100</f>
        <v>50.57313432835821</v>
      </c>
      <c r="I23" s="202">
        <v>750</v>
      </c>
      <c r="J23" s="205">
        <v>658</v>
      </c>
      <c r="K23" s="206">
        <f>J23/I23*100</f>
        <v>87.73333333333333</v>
      </c>
      <c r="L23" s="218"/>
      <c r="M23" s="250"/>
      <c r="N23" s="214"/>
      <c r="O23" s="172"/>
      <c r="P23" s="205"/>
      <c r="Q23" s="206"/>
      <c r="R23" s="211"/>
      <c r="S23" s="212"/>
      <c r="T23" s="243"/>
    </row>
    <row r="24" spans="1:20" ht="15.75">
      <c r="A24" s="259" t="s">
        <v>84</v>
      </c>
      <c r="B24" s="245">
        <f t="shared" si="3"/>
        <v>1766</v>
      </c>
      <c r="C24" s="199">
        <f t="shared" si="4"/>
        <v>18141</v>
      </c>
      <c r="D24" s="200">
        <f t="shared" si="4"/>
        <v>1766</v>
      </c>
      <c r="E24" s="201">
        <f>D24/C24*100</f>
        <v>9.734854748911307</v>
      </c>
      <c r="F24" s="202">
        <v>18141</v>
      </c>
      <c r="G24" s="203">
        <v>1766</v>
      </c>
      <c r="H24" s="204">
        <f>G24/F24*100</f>
        <v>9.734854748911307</v>
      </c>
      <c r="I24" s="202"/>
      <c r="J24" s="205"/>
      <c r="K24" s="206"/>
      <c r="L24" s="218"/>
      <c r="M24" s="250"/>
      <c r="N24" s="214"/>
      <c r="O24" s="172"/>
      <c r="P24" s="205"/>
      <c r="Q24" s="206"/>
      <c r="R24" s="211"/>
      <c r="S24" s="212"/>
      <c r="T24" s="213"/>
    </row>
    <row r="25" spans="1:20" ht="15.75">
      <c r="A25" s="259" t="s">
        <v>14</v>
      </c>
      <c r="B25" s="245">
        <f t="shared" si="3"/>
        <v>9138</v>
      </c>
      <c r="C25" s="199">
        <f t="shared" si="4"/>
        <v>24816</v>
      </c>
      <c r="D25" s="200">
        <f t="shared" si="4"/>
        <v>9138</v>
      </c>
      <c r="E25" s="201">
        <f>D25/C25*100</f>
        <v>36.82301740812379</v>
      </c>
      <c r="F25" s="202">
        <v>23844</v>
      </c>
      <c r="G25" s="203">
        <v>6639</v>
      </c>
      <c r="H25" s="204">
        <f>G25/F25*100</f>
        <v>27.84348263714142</v>
      </c>
      <c r="I25" s="202">
        <v>972</v>
      </c>
      <c r="J25" s="205">
        <v>2499</v>
      </c>
      <c r="K25" s="206">
        <f>J25/I25*100</f>
        <v>257.0987654320988</v>
      </c>
      <c r="L25" s="218"/>
      <c r="M25" s="250"/>
      <c r="N25" s="208"/>
      <c r="O25" s="172">
        <v>220</v>
      </c>
      <c r="P25" s="205"/>
      <c r="Q25" s="206"/>
      <c r="R25" s="211"/>
      <c r="S25" s="212"/>
      <c r="T25" s="213"/>
    </row>
    <row r="26" spans="1:20" ht="15.75">
      <c r="A26" s="219" t="s">
        <v>85</v>
      </c>
      <c r="B26" s="246">
        <f>SUM(B6:B25)</f>
        <v>90424</v>
      </c>
      <c r="C26" s="220">
        <f>SUM(F26,I26,L26)</f>
        <v>264231</v>
      </c>
      <c r="D26" s="221">
        <f>SUM(D6:D25)</f>
        <v>85333</v>
      </c>
      <c r="E26" s="222">
        <f>D26/C26*100</f>
        <v>32.29484806854608</v>
      </c>
      <c r="F26" s="223">
        <f>SUM(F5:F25)</f>
        <v>250231</v>
      </c>
      <c r="G26" s="224">
        <f>SUM(G6:G25)</f>
        <v>75795</v>
      </c>
      <c r="H26" s="225">
        <f>G26/F26*100</f>
        <v>30.29001202888531</v>
      </c>
      <c r="I26" s="223">
        <f>SUM(I5:I25)</f>
        <v>13570</v>
      </c>
      <c r="J26" s="224">
        <f>SUM(J6:J25)</f>
        <v>9336</v>
      </c>
      <c r="K26" s="225">
        <f>J26/I26*100</f>
        <v>68.7988209285188</v>
      </c>
      <c r="L26" s="226">
        <f>SUM(L5:L25)</f>
        <v>430</v>
      </c>
      <c r="M26" s="224">
        <f>SUM(M6:M25)</f>
        <v>202</v>
      </c>
      <c r="N26" s="227">
        <f>M26/L26*100</f>
        <v>46.97674418604651</v>
      </c>
      <c r="O26" s="228">
        <f>SUM(O5:O25)</f>
        <v>9650</v>
      </c>
      <c r="P26" s="224">
        <f>SUM(P6:P25)</f>
        <v>4942</v>
      </c>
      <c r="Q26" s="229">
        <f>P26/O26*100</f>
        <v>51.212435233160626</v>
      </c>
      <c r="R26" s="226">
        <f>SUM(R5:R25)</f>
        <v>0</v>
      </c>
      <c r="S26" s="230">
        <f>SUM(S5:S25)</f>
        <v>149</v>
      </c>
      <c r="T26" s="213"/>
    </row>
    <row r="27" spans="1:20" ht="16.5" thickBot="1">
      <c r="A27" s="231" t="s">
        <v>15</v>
      </c>
      <c r="B27" s="248">
        <f>D27+P27</f>
        <v>47204</v>
      </c>
      <c r="C27" s="232">
        <v>267690</v>
      </c>
      <c r="D27" s="233">
        <v>44343</v>
      </c>
      <c r="E27" s="234">
        <v>16.56505659531548</v>
      </c>
      <c r="F27" s="235">
        <v>240813</v>
      </c>
      <c r="G27" s="236">
        <v>35349</v>
      </c>
      <c r="H27" s="237">
        <v>14.67902480347822</v>
      </c>
      <c r="I27" s="235">
        <v>26797</v>
      </c>
      <c r="J27" s="236">
        <v>8994</v>
      </c>
      <c r="K27" s="238">
        <v>33.56345859611151</v>
      </c>
      <c r="L27" s="239">
        <v>80</v>
      </c>
      <c r="M27" s="240"/>
      <c r="N27" s="241"/>
      <c r="O27" s="235">
        <v>3450</v>
      </c>
      <c r="P27" s="236">
        <v>2861</v>
      </c>
      <c r="Q27" s="238">
        <v>82.92753623188406</v>
      </c>
      <c r="R27" s="242">
        <v>0</v>
      </c>
      <c r="S27" s="240">
        <v>0</v>
      </c>
      <c r="T27" s="238">
        <v>0</v>
      </c>
    </row>
  </sheetData>
  <sheetProtection/>
  <mergeCells count="9">
    <mergeCell ref="R3:T3"/>
    <mergeCell ref="A1:K1"/>
    <mergeCell ref="A3:A4"/>
    <mergeCell ref="C3:E3"/>
    <mergeCell ref="F3:H3"/>
    <mergeCell ref="I3:K3"/>
    <mergeCell ref="L3:N3"/>
    <mergeCell ref="O3:Q3"/>
    <mergeCell ref="M1:Q1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K26" sqref="K26"/>
    </sheetView>
  </sheetViews>
  <sheetFormatPr defaultColWidth="9.00390625" defaultRowHeight="12.75"/>
  <cols>
    <col min="1" max="1" width="30.75390625" style="4" customWidth="1"/>
    <col min="2" max="2" width="0.12890625" style="4" hidden="1" customWidth="1"/>
    <col min="3" max="3" width="13.25390625" style="4" hidden="1" customWidth="1"/>
    <col min="4" max="4" width="12.375" style="4" hidden="1" customWidth="1"/>
    <col min="5" max="5" width="11.00390625" style="4" hidden="1" customWidth="1"/>
    <col min="6" max="6" width="9.75390625" style="4" hidden="1" customWidth="1"/>
    <col min="7" max="7" width="11.125" style="4" hidden="1" customWidth="1"/>
    <col min="8" max="8" width="9.75390625" style="4" hidden="1" customWidth="1"/>
    <col min="9" max="9" width="8.875" style="4" hidden="1" customWidth="1"/>
    <col min="10" max="10" width="23.00390625" style="4" customWidth="1"/>
    <col min="11" max="11" width="22.875" style="4" customWidth="1"/>
    <col min="12" max="12" width="19.375" style="4" customWidth="1"/>
    <col min="13" max="16384" width="9.125" style="4" customWidth="1"/>
  </cols>
  <sheetData>
    <row r="1" spans="1:12" ht="37.5" customHeight="1">
      <c r="A1" s="607" t="s">
        <v>87</v>
      </c>
      <c r="B1" s="608"/>
      <c r="C1" s="608"/>
      <c r="D1" s="608"/>
      <c r="E1" s="608"/>
      <c r="F1" s="608"/>
      <c r="G1" s="609"/>
      <c r="H1" s="610"/>
      <c r="I1" s="610"/>
      <c r="J1" s="610"/>
      <c r="K1" s="610"/>
      <c r="L1" s="389">
        <v>43340</v>
      </c>
    </row>
    <row r="2" spans="1:9" ht="19.5" thickBot="1">
      <c r="A2" s="261"/>
      <c r="F2" s="617"/>
      <c r="G2" s="617"/>
      <c r="H2" s="618"/>
      <c r="I2" s="618"/>
    </row>
    <row r="3" spans="1:12" ht="19.5" thickBot="1">
      <c r="A3" s="619" t="s">
        <v>88</v>
      </c>
      <c r="B3" s="620" t="s">
        <v>89</v>
      </c>
      <c r="C3" s="621"/>
      <c r="D3" s="621"/>
      <c r="E3" s="621"/>
      <c r="F3" s="621"/>
      <c r="G3" s="621"/>
      <c r="H3" s="621"/>
      <c r="I3" s="622"/>
      <c r="J3" s="611" t="s">
        <v>90</v>
      </c>
      <c r="K3" s="612"/>
      <c r="L3" s="613"/>
    </row>
    <row r="4" spans="1:12" ht="19.5" thickBot="1">
      <c r="A4" s="619"/>
      <c r="B4" s="620" t="s">
        <v>91</v>
      </c>
      <c r="C4" s="621"/>
      <c r="D4" s="621"/>
      <c r="E4" s="621"/>
      <c r="F4" s="621" t="s">
        <v>92</v>
      </c>
      <c r="G4" s="621"/>
      <c r="H4" s="621"/>
      <c r="I4" s="622"/>
      <c r="J4" s="614"/>
      <c r="K4" s="615"/>
      <c r="L4" s="616"/>
    </row>
    <row r="5" spans="1:12" ht="19.5" thickBot="1">
      <c r="A5" s="619"/>
      <c r="B5" s="386" t="s">
        <v>93</v>
      </c>
      <c r="C5" s="386" t="s">
        <v>94</v>
      </c>
      <c r="D5" s="386" t="s">
        <v>95</v>
      </c>
      <c r="E5" s="387" t="s">
        <v>0</v>
      </c>
      <c r="F5" s="388" t="s">
        <v>93</v>
      </c>
      <c r="G5" s="386" t="s">
        <v>94</v>
      </c>
      <c r="H5" s="386" t="s">
        <v>95</v>
      </c>
      <c r="I5" s="390" t="s">
        <v>0</v>
      </c>
      <c r="J5" s="262" t="s">
        <v>93</v>
      </c>
      <c r="K5" s="263" t="s">
        <v>96</v>
      </c>
      <c r="L5" s="264" t="s">
        <v>0</v>
      </c>
    </row>
    <row r="6" spans="1:12" ht="18.75">
      <c r="A6" s="265" t="s">
        <v>1</v>
      </c>
      <c r="B6" s="383">
        <v>469</v>
      </c>
      <c r="C6" s="384">
        <v>469</v>
      </c>
      <c r="D6" s="384">
        <v>469</v>
      </c>
      <c r="E6" s="385">
        <f aca="true" t="shared" si="0" ref="E6:E27">D6/B6*100</f>
        <v>100</v>
      </c>
      <c r="F6" s="266">
        <v>0</v>
      </c>
      <c r="G6" s="267"/>
      <c r="H6" s="267"/>
      <c r="I6" s="268"/>
      <c r="J6" s="269">
        <v>0</v>
      </c>
      <c r="K6" s="270"/>
      <c r="L6" s="271"/>
    </row>
    <row r="7" spans="1:12" ht="18.75">
      <c r="A7" s="272" t="s">
        <v>17</v>
      </c>
      <c r="B7" s="269">
        <v>5130</v>
      </c>
      <c r="C7" s="273">
        <v>5130</v>
      </c>
      <c r="D7" s="273">
        <v>5130</v>
      </c>
      <c r="E7" s="271">
        <f t="shared" si="0"/>
        <v>100</v>
      </c>
      <c r="F7" s="274">
        <v>4953</v>
      </c>
      <c r="G7" s="270">
        <v>4953</v>
      </c>
      <c r="H7" s="270">
        <v>4953</v>
      </c>
      <c r="I7" s="275">
        <f aca="true" t="shared" si="1" ref="I7:I27">H7/F7*100</f>
        <v>100</v>
      </c>
      <c r="J7" s="269">
        <v>4770</v>
      </c>
      <c r="K7" s="270">
        <v>203</v>
      </c>
      <c r="L7" s="271">
        <f aca="true" t="shared" si="2" ref="L7:L17">K7/J7*100</f>
        <v>4.255765199161425</v>
      </c>
    </row>
    <row r="8" spans="1:12" ht="18.75">
      <c r="A8" s="272" t="s">
        <v>18</v>
      </c>
      <c r="B8" s="269">
        <v>5409</v>
      </c>
      <c r="C8" s="273">
        <v>5409</v>
      </c>
      <c r="D8" s="273">
        <v>5409</v>
      </c>
      <c r="E8" s="271">
        <f t="shared" si="0"/>
        <v>100</v>
      </c>
      <c r="F8" s="274">
        <v>1600</v>
      </c>
      <c r="G8" s="270">
        <v>1600</v>
      </c>
      <c r="H8" s="270">
        <v>1600</v>
      </c>
      <c r="I8" s="275">
        <f t="shared" si="1"/>
        <v>100</v>
      </c>
      <c r="J8" s="269">
        <v>8116</v>
      </c>
      <c r="K8" s="270">
        <v>987</v>
      </c>
      <c r="L8" s="271">
        <f t="shared" si="2"/>
        <v>12.161163134549039</v>
      </c>
    </row>
    <row r="9" spans="1:12" ht="18.75">
      <c r="A9" s="272" t="s">
        <v>2</v>
      </c>
      <c r="B9" s="269">
        <v>2634</v>
      </c>
      <c r="C9" s="273">
        <v>2634</v>
      </c>
      <c r="D9" s="273">
        <v>2634</v>
      </c>
      <c r="E9" s="271">
        <f t="shared" si="0"/>
        <v>100</v>
      </c>
      <c r="F9" s="274">
        <v>3546</v>
      </c>
      <c r="G9" s="270">
        <v>3546</v>
      </c>
      <c r="H9" s="270">
        <v>3546</v>
      </c>
      <c r="I9" s="275">
        <f t="shared" si="1"/>
        <v>100</v>
      </c>
      <c r="J9" s="269">
        <v>1850</v>
      </c>
      <c r="K9" s="270">
        <v>500</v>
      </c>
      <c r="L9" s="271">
        <f t="shared" si="2"/>
        <v>27.027027027027028</v>
      </c>
    </row>
    <row r="10" spans="1:12" ht="18.75">
      <c r="A10" s="272" t="s">
        <v>3</v>
      </c>
      <c r="B10" s="269">
        <v>1097</v>
      </c>
      <c r="C10" s="273">
        <v>1097</v>
      </c>
      <c r="D10" s="273">
        <v>1097</v>
      </c>
      <c r="E10" s="271">
        <f t="shared" si="0"/>
        <v>100</v>
      </c>
      <c r="F10" s="274">
        <v>265</v>
      </c>
      <c r="G10" s="270">
        <v>265</v>
      </c>
      <c r="H10" s="270">
        <v>265</v>
      </c>
      <c r="I10" s="275">
        <f t="shared" si="1"/>
        <v>100</v>
      </c>
      <c r="J10" s="269">
        <v>19013</v>
      </c>
      <c r="K10" s="270">
        <v>2200</v>
      </c>
      <c r="L10" s="271">
        <f t="shared" si="2"/>
        <v>11.571030347656865</v>
      </c>
    </row>
    <row r="11" spans="1:12" ht="18.75">
      <c r="A11" s="272" t="s">
        <v>19</v>
      </c>
      <c r="B11" s="269">
        <v>2682</v>
      </c>
      <c r="C11" s="273">
        <v>2682</v>
      </c>
      <c r="D11" s="273">
        <v>2682</v>
      </c>
      <c r="E11" s="271">
        <f t="shared" si="0"/>
        <v>100</v>
      </c>
      <c r="F11" s="274">
        <v>7254</v>
      </c>
      <c r="G11" s="270">
        <v>7254</v>
      </c>
      <c r="H11" s="270">
        <v>7254</v>
      </c>
      <c r="I11" s="275">
        <f t="shared" si="1"/>
        <v>100</v>
      </c>
      <c r="J11" s="269">
        <v>20890</v>
      </c>
      <c r="K11" s="270">
        <v>600</v>
      </c>
      <c r="L11" s="271">
        <f t="shared" si="2"/>
        <v>2.8721876495931067</v>
      </c>
    </row>
    <row r="12" spans="1:12" ht="18.75">
      <c r="A12" s="272" t="s">
        <v>4</v>
      </c>
      <c r="B12" s="269">
        <v>4540</v>
      </c>
      <c r="C12" s="273">
        <v>4540</v>
      </c>
      <c r="D12" s="273">
        <v>4540</v>
      </c>
      <c r="E12" s="271">
        <f t="shared" si="0"/>
        <v>100</v>
      </c>
      <c r="F12" s="274">
        <v>4805</v>
      </c>
      <c r="G12" s="270">
        <v>4805</v>
      </c>
      <c r="H12" s="270">
        <v>4805</v>
      </c>
      <c r="I12" s="275">
        <f t="shared" si="1"/>
        <v>100</v>
      </c>
      <c r="J12" s="269">
        <v>27525</v>
      </c>
      <c r="K12" s="270">
        <v>2650</v>
      </c>
      <c r="L12" s="271">
        <f t="shared" si="2"/>
        <v>9.627611262488648</v>
      </c>
    </row>
    <row r="13" spans="1:12" ht="18.75">
      <c r="A13" s="272" t="s">
        <v>5</v>
      </c>
      <c r="B13" s="269">
        <v>4221</v>
      </c>
      <c r="C13" s="273">
        <v>4221</v>
      </c>
      <c r="D13" s="273">
        <v>4221</v>
      </c>
      <c r="E13" s="271">
        <f t="shared" si="0"/>
        <v>100</v>
      </c>
      <c r="F13" s="274">
        <v>5635</v>
      </c>
      <c r="G13" s="270">
        <v>5635</v>
      </c>
      <c r="H13" s="270">
        <v>5635</v>
      </c>
      <c r="I13" s="275">
        <f t="shared" si="1"/>
        <v>100</v>
      </c>
      <c r="J13" s="269">
        <v>50819</v>
      </c>
      <c r="K13" s="270">
        <v>25600</v>
      </c>
      <c r="L13" s="271">
        <f t="shared" si="2"/>
        <v>50.37485979653279</v>
      </c>
    </row>
    <row r="14" spans="1:12" ht="18.75">
      <c r="A14" s="272" t="s">
        <v>6</v>
      </c>
      <c r="B14" s="269">
        <v>2453</v>
      </c>
      <c r="C14" s="273">
        <v>2453</v>
      </c>
      <c r="D14" s="273">
        <v>2453</v>
      </c>
      <c r="E14" s="271">
        <f t="shared" si="0"/>
        <v>100</v>
      </c>
      <c r="F14" s="274">
        <v>489</v>
      </c>
      <c r="G14" s="270">
        <v>489</v>
      </c>
      <c r="H14" s="270">
        <v>489</v>
      </c>
      <c r="I14" s="275">
        <f t="shared" si="1"/>
        <v>100</v>
      </c>
      <c r="J14" s="269">
        <v>14437</v>
      </c>
      <c r="K14" s="270">
        <v>500</v>
      </c>
      <c r="L14" s="271">
        <f t="shared" si="2"/>
        <v>3.463323405139572</v>
      </c>
    </row>
    <row r="15" spans="1:12" ht="18.75">
      <c r="A15" s="272" t="s">
        <v>7</v>
      </c>
      <c r="B15" s="269">
        <v>702</v>
      </c>
      <c r="C15" s="273">
        <v>702</v>
      </c>
      <c r="D15" s="273">
        <v>702</v>
      </c>
      <c r="E15" s="271">
        <f t="shared" si="0"/>
        <v>100</v>
      </c>
      <c r="F15" s="274">
        <v>1320</v>
      </c>
      <c r="G15" s="270">
        <v>1320</v>
      </c>
      <c r="H15" s="270">
        <v>1320</v>
      </c>
      <c r="I15" s="275">
        <f t="shared" si="1"/>
        <v>100</v>
      </c>
      <c r="J15" s="269">
        <v>18821</v>
      </c>
      <c r="K15" s="270">
        <v>5335</v>
      </c>
      <c r="L15" s="271">
        <f t="shared" si="2"/>
        <v>28.345996493278786</v>
      </c>
    </row>
    <row r="16" spans="1:12" ht="18.75">
      <c r="A16" s="272" t="s">
        <v>8</v>
      </c>
      <c r="B16" s="269">
        <v>2899</v>
      </c>
      <c r="C16" s="273">
        <v>2899</v>
      </c>
      <c r="D16" s="273">
        <v>2899</v>
      </c>
      <c r="E16" s="271">
        <f t="shared" si="0"/>
        <v>100</v>
      </c>
      <c r="F16" s="274">
        <v>783</v>
      </c>
      <c r="G16" s="270">
        <v>783</v>
      </c>
      <c r="H16" s="270">
        <v>783</v>
      </c>
      <c r="I16" s="275">
        <f t="shared" si="1"/>
        <v>100</v>
      </c>
      <c r="J16" s="269">
        <v>25219</v>
      </c>
      <c r="K16" s="270">
        <v>9700</v>
      </c>
      <c r="L16" s="271">
        <f t="shared" si="2"/>
        <v>38.46306356318648</v>
      </c>
    </row>
    <row r="17" spans="1:12" ht="18.75">
      <c r="A17" s="272" t="s">
        <v>9</v>
      </c>
      <c r="B17" s="269">
        <v>1880</v>
      </c>
      <c r="C17" s="273">
        <v>1880</v>
      </c>
      <c r="D17" s="273">
        <v>1880</v>
      </c>
      <c r="E17" s="271">
        <f t="shared" si="0"/>
        <v>100</v>
      </c>
      <c r="F17" s="274">
        <v>453</v>
      </c>
      <c r="G17" s="270">
        <v>453</v>
      </c>
      <c r="H17" s="270">
        <v>453</v>
      </c>
      <c r="I17" s="275">
        <f t="shared" si="1"/>
        <v>100</v>
      </c>
      <c r="J17" s="269">
        <v>13552</v>
      </c>
      <c r="K17" s="270">
        <v>1870</v>
      </c>
      <c r="L17" s="271">
        <f t="shared" si="2"/>
        <v>13.7987012987013</v>
      </c>
    </row>
    <row r="18" spans="1:12" ht="18.75">
      <c r="A18" s="272" t="s">
        <v>20</v>
      </c>
      <c r="B18" s="269">
        <v>3461</v>
      </c>
      <c r="C18" s="273">
        <v>3461</v>
      </c>
      <c r="D18" s="273">
        <v>3461</v>
      </c>
      <c r="E18" s="271">
        <f t="shared" si="0"/>
        <v>100</v>
      </c>
      <c r="F18" s="274">
        <v>878</v>
      </c>
      <c r="G18" s="270">
        <v>878</v>
      </c>
      <c r="H18" s="270">
        <v>878</v>
      </c>
      <c r="I18" s="275">
        <f t="shared" si="1"/>
        <v>100</v>
      </c>
      <c r="J18" s="269">
        <v>26961</v>
      </c>
      <c r="K18" s="270">
        <v>10962</v>
      </c>
      <c r="L18" s="271">
        <f>K18/J18*100</f>
        <v>40.658729275620345</v>
      </c>
    </row>
    <row r="19" spans="1:12" ht="18.75">
      <c r="A19" s="272" t="s">
        <v>10</v>
      </c>
      <c r="B19" s="269">
        <v>1881</v>
      </c>
      <c r="C19" s="273">
        <v>1881</v>
      </c>
      <c r="D19" s="273">
        <v>1881</v>
      </c>
      <c r="E19" s="271">
        <f t="shared" si="0"/>
        <v>100</v>
      </c>
      <c r="F19" s="274">
        <v>2181</v>
      </c>
      <c r="G19" s="270">
        <v>2181</v>
      </c>
      <c r="H19" s="270">
        <v>2181</v>
      </c>
      <c r="I19" s="275">
        <f t="shared" si="1"/>
        <v>100</v>
      </c>
      <c r="J19" s="269">
        <v>12758</v>
      </c>
      <c r="K19" s="270">
        <v>1387</v>
      </c>
      <c r="L19" s="271">
        <f>K19/J19*100</f>
        <v>10.871609970214767</v>
      </c>
    </row>
    <row r="20" spans="1:12" ht="18.75">
      <c r="A20" s="272" t="s">
        <v>11</v>
      </c>
      <c r="B20" s="269">
        <v>2103</v>
      </c>
      <c r="C20" s="273">
        <v>2103</v>
      </c>
      <c r="D20" s="273">
        <v>2103</v>
      </c>
      <c r="E20" s="271">
        <f t="shared" si="0"/>
        <v>100</v>
      </c>
      <c r="F20" s="274">
        <v>3410</v>
      </c>
      <c r="G20" s="270">
        <v>3410</v>
      </c>
      <c r="H20" s="270">
        <v>3410</v>
      </c>
      <c r="I20" s="275">
        <f t="shared" si="1"/>
        <v>100</v>
      </c>
      <c r="J20" s="269">
        <v>17544</v>
      </c>
      <c r="K20" s="270">
        <v>810</v>
      </c>
      <c r="L20" s="271">
        <f>K20/J20*100</f>
        <v>4.6169630642954855</v>
      </c>
    </row>
    <row r="21" spans="1:12" ht="18.75">
      <c r="A21" s="272" t="s">
        <v>21</v>
      </c>
      <c r="B21" s="269">
        <v>1902</v>
      </c>
      <c r="C21" s="273">
        <v>1902</v>
      </c>
      <c r="D21" s="273">
        <v>1902</v>
      </c>
      <c r="E21" s="271">
        <f t="shared" si="0"/>
        <v>100</v>
      </c>
      <c r="F21" s="274">
        <v>2362</v>
      </c>
      <c r="G21" s="270">
        <v>2362</v>
      </c>
      <c r="H21" s="270">
        <v>2362</v>
      </c>
      <c r="I21" s="275">
        <f t="shared" si="1"/>
        <v>100</v>
      </c>
      <c r="J21" s="269">
        <v>44263</v>
      </c>
      <c r="K21" s="270">
        <v>2300</v>
      </c>
      <c r="L21" s="271">
        <f>K21/J21*100</f>
        <v>5.196213541784334</v>
      </c>
    </row>
    <row r="22" spans="1:12" ht="18.75">
      <c r="A22" s="272" t="s">
        <v>22</v>
      </c>
      <c r="B22" s="269">
        <v>3589</v>
      </c>
      <c r="C22" s="273">
        <v>3589</v>
      </c>
      <c r="D22" s="273">
        <v>3589</v>
      </c>
      <c r="E22" s="271">
        <f t="shared" si="0"/>
        <v>100</v>
      </c>
      <c r="F22" s="274">
        <v>2275</v>
      </c>
      <c r="G22" s="270">
        <v>2275</v>
      </c>
      <c r="H22" s="270">
        <v>2275</v>
      </c>
      <c r="I22" s="275">
        <f t="shared" si="1"/>
        <v>100</v>
      </c>
      <c r="J22" s="269">
        <v>19425</v>
      </c>
      <c r="K22" s="270">
        <v>300</v>
      </c>
      <c r="L22" s="271">
        <f>K22/J22*100</f>
        <v>1.5444015444015444</v>
      </c>
    </row>
    <row r="23" spans="1:12" ht="18.75">
      <c r="A23" s="272" t="s">
        <v>12</v>
      </c>
      <c r="B23" s="269">
        <v>3388</v>
      </c>
      <c r="C23" s="273">
        <v>3388</v>
      </c>
      <c r="D23" s="273">
        <v>3388</v>
      </c>
      <c r="E23" s="271">
        <f t="shared" si="0"/>
        <v>100</v>
      </c>
      <c r="F23" s="274">
        <v>1533</v>
      </c>
      <c r="G23" s="270">
        <v>1533</v>
      </c>
      <c r="H23" s="270">
        <v>1533</v>
      </c>
      <c r="I23" s="275">
        <f t="shared" si="1"/>
        <v>100</v>
      </c>
      <c r="J23" s="269">
        <v>15903</v>
      </c>
      <c r="K23" s="270"/>
      <c r="L23" s="271"/>
    </row>
    <row r="24" spans="1:12" ht="18.75">
      <c r="A24" s="272" t="s">
        <v>13</v>
      </c>
      <c r="B24" s="269">
        <v>3683</v>
      </c>
      <c r="C24" s="273">
        <v>3683</v>
      </c>
      <c r="D24" s="273">
        <v>3683</v>
      </c>
      <c r="E24" s="271">
        <f t="shared" si="0"/>
        <v>100</v>
      </c>
      <c r="F24" s="274">
        <v>3208</v>
      </c>
      <c r="G24" s="270">
        <v>3208</v>
      </c>
      <c r="H24" s="270">
        <v>3208</v>
      </c>
      <c r="I24" s="275">
        <f t="shared" si="1"/>
        <v>100</v>
      </c>
      <c r="J24" s="269">
        <v>27000</v>
      </c>
      <c r="K24" s="270">
        <v>7000</v>
      </c>
      <c r="L24" s="271">
        <f>K24/J24*100</f>
        <v>25.925925925925924</v>
      </c>
    </row>
    <row r="25" spans="1:12" ht="18.75">
      <c r="A25" s="272" t="s">
        <v>23</v>
      </c>
      <c r="B25" s="269">
        <v>3615</v>
      </c>
      <c r="C25" s="273">
        <v>3615</v>
      </c>
      <c r="D25" s="273">
        <v>3615</v>
      </c>
      <c r="E25" s="271">
        <f t="shared" si="0"/>
        <v>100</v>
      </c>
      <c r="F25" s="274">
        <v>1473</v>
      </c>
      <c r="G25" s="270">
        <v>1473</v>
      </c>
      <c r="H25" s="270">
        <v>1473</v>
      </c>
      <c r="I25" s="275">
        <f t="shared" si="1"/>
        <v>100</v>
      </c>
      <c r="J25" s="269">
        <v>64312</v>
      </c>
      <c r="K25" s="270">
        <v>6402</v>
      </c>
      <c r="L25" s="271">
        <f>K25/J25*100</f>
        <v>9.95459634282871</v>
      </c>
    </row>
    <row r="26" spans="1:13" ht="19.5" thickBot="1">
      <c r="A26" s="276" t="s">
        <v>14</v>
      </c>
      <c r="B26" s="277">
        <v>4332</v>
      </c>
      <c r="C26" s="278">
        <v>4332</v>
      </c>
      <c r="D26" s="278">
        <v>4332</v>
      </c>
      <c r="E26" s="279">
        <f t="shared" si="0"/>
        <v>100</v>
      </c>
      <c r="F26" s="280">
        <v>3130</v>
      </c>
      <c r="G26" s="281">
        <v>3130</v>
      </c>
      <c r="H26" s="281">
        <v>3130</v>
      </c>
      <c r="I26" s="282">
        <f t="shared" si="1"/>
        <v>100</v>
      </c>
      <c r="J26" s="269">
        <v>56588.07</v>
      </c>
      <c r="K26" s="270">
        <v>9423</v>
      </c>
      <c r="L26" s="271">
        <f>K26/J26*100</f>
        <v>16.651919742094048</v>
      </c>
      <c r="M26" s="260"/>
    </row>
    <row r="27" spans="1:12" ht="19.5" thickBot="1">
      <c r="A27" s="283" t="s">
        <v>85</v>
      </c>
      <c r="B27" s="283">
        <f>SUM(B6:B26)</f>
        <v>62070</v>
      </c>
      <c r="C27" s="283">
        <f>SUM(C6:C26)</f>
        <v>62070</v>
      </c>
      <c r="D27" s="283">
        <f>SUM(D6:D26)</f>
        <v>62070</v>
      </c>
      <c r="E27" s="284">
        <f t="shared" si="0"/>
        <v>100</v>
      </c>
      <c r="F27" s="285">
        <f>SUM(F6:F26)</f>
        <v>51553</v>
      </c>
      <c r="G27" s="285">
        <f>SUM(G6:G26)</f>
        <v>51553</v>
      </c>
      <c r="H27" s="285">
        <f>SUM(H6:H26)</f>
        <v>51553</v>
      </c>
      <c r="I27" s="286">
        <f t="shared" si="1"/>
        <v>100</v>
      </c>
      <c r="J27" s="285">
        <f>SUM(J6:J26)</f>
        <v>489766.07</v>
      </c>
      <c r="K27" s="285">
        <f>SUM(K6:K26)</f>
        <v>88729</v>
      </c>
      <c r="L27" s="284">
        <f>K27/J27*100</f>
        <v>18.116608200318982</v>
      </c>
    </row>
    <row r="28" spans="1:12" ht="18.75" customHeight="1" thickBot="1">
      <c r="A28" s="287" t="s">
        <v>97</v>
      </c>
      <c r="B28" s="288">
        <v>67632</v>
      </c>
      <c r="C28" s="289">
        <v>67632</v>
      </c>
      <c r="D28" s="289">
        <v>67632</v>
      </c>
      <c r="E28" s="290">
        <v>100</v>
      </c>
      <c r="F28" s="291">
        <v>56796</v>
      </c>
      <c r="G28" s="289">
        <v>49599</v>
      </c>
      <c r="H28" s="289">
        <v>49599</v>
      </c>
      <c r="I28" s="292">
        <v>87.32833298119586</v>
      </c>
      <c r="J28" s="293">
        <v>527458</v>
      </c>
      <c r="K28" s="294">
        <v>0</v>
      </c>
      <c r="L28" s="295">
        <v>0</v>
      </c>
    </row>
  </sheetData>
  <mergeCells count="7">
    <mergeCell ref="A1:K1"/>
    <mergeCell ref="J3:L4"/>
    <mergeCell ref="F2:I2"/>
    <mergeCell ref="A3:A5"/>
    <mergeCell ref="B3:I3"/>
    <mergeCell ref="B4:E4"/>
    <mergeCell ref="F4:I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C1">
      <selection activeCell="T27" sqref="T27"/>
    </sheetView>
  </sheetViews>
  <sheetFormatPr defaultColWidth="9.00390625" defaultRowHeight="12.75"/>
  <cols>
    <col min="1" max="1" width="20.25390625" style="296" customWidth="1"/>
    <col min="2" max="2" width="8.00390625" style="296" customWidth="1"/>
    <col min="3" max="3" width="9.25390625" style="296" bestFit="1" customWidth="1"/>
    <col min="4" max="4" width="8.625" style="296" customWidth="1"/>
    <col min="5" max="5" width="7.25390625" style="296" customWidth="1"/>
    <col min="6" max="6" width="8.00390625" style="296" customWidth="1"/>
    <col min="7" max="7" width="8.125" style="296" customWidth="1"/>
    <col min="8" max="8" width="9.25390625" style="296" bestFit="1" customWidth="1"/>
    <col min="9" max="9" width="8.375" style="296" customWidth="1"/>
    <col min="10" max="10" width="8.00390625" style="296" customWidth="1"/>
    <col min="11" max="11" width="8.00390625" style="296" bestFit="1" customWidth="1"/>
    <col min="12" max="12" width="8.375" style="296" bestFit="1" customWidth="1"/>
    <col min="13" max="13" width="8.25390625" style="296" customWidth="1"/>
    <col min="14" max="14" width="8.75390625" style="296" customWidth="1"/>
    <col min="15" max="15" width="7.00390625" style="296" customWidth="1"/>
    <col min="16" max="16" width="6.125" style="296" customWidth="1"/>
    <col min="17" max="17" width="8.25390625" style="296" customWidth="1"/>
    <col min="18" max="18" width="9.25390625" style="296" bestFit="1" customWidth="1"/>
    <col min="19" max="19" width="8.625" style="296" customWidth="1"/>
    <col min="20" max="20" width="7.25390625" style="296" customWidth="1"/>
    <col min="21" max="21" width="5.875" style="296" customWidth="1"/>
    <col min="22" max="22" width="8.00390625" style="296" hidden="1" customWidth="1"/>
    <col min="23" max="23" width="9.125" style="296" hidden="1" customWidth="1"/>
    <col min="24" max="24" width="8.75390625" style="296" hidden="1" customWidth="1"/>
    <col min="25" max="25" width="6.75390625" style="296" hidden="1" customWidth="1"/>
    <col min="26" max="26" width="4.375" style="296" hidden="1" customWidth="1"/>
    <col min="27" max="16384" width="9.125" style="296" customWidth="1"/>
  </cols>
  <sheetData>
    <row r="2" spans="2:17" ht="39" customHeight="1">
      <c r="B2" s="633" t="s">
        <v>98</v>
      </c>
      <c r="C2" s="633"/>
      <c r="D2" s="633"/>
      <c r="E2" s="633"/>
      <c r="F2" s="633"/>
      <c r="G2" s="633"/>
      <c r="H2" s="633"/>
      <c r="I2" s="633"/>
      <c r="J2" s="634"/>
      <c r="K2" s="634"/>
      <c r="L2" s="634"/>
      <c r="M2" s="634"/>
      <c r="N2" s="634"/>
      <c r="O2" s="635"/>
      <c r="P2" s="635"/>
      <c r="Q2" s="635"/>
    </row>
    <row r="3" spans="1:26" ht="22.5" customHeight="1" thickBot="1">
      <c r="A3" s="297"/>
      <c r="B3" s="298"/>
      <c r="C3" s="298"/>
      <c r="D3" s="298"/>
      <c r="E3" s="298"/>
      <c r="F3" s="298"/>
      <c r="G3" s="298"/>
      <c r="H3" s="298"/>
      <c r="I3" s="299"/>
      <c r="J3" s="636"/>
      <c r="K3" s="637"/>
      <c r="L3" s="298"/>
      <c r="M3" s="298"/>
      <c r="N3" s="298"/>
      <c r="O3" s="300"/>
      <c r="P3" s="301"/>
      <c r="Q3" s="302"/>
      <c r="R3" s="636">
        <v>43340</v>
      </c>
      <c r="S3" s="637"/>
      <c r="T3" s="297"/>
      <c r="U3" s="297"/>
      <c r="Z3" s="297"/>
    </row>
    <row r="4" spans="1:26" ht="15.75" customHeight="1" thickBot="1">
      <c r="A4" s="623" t="s">
        <v>16</v>
      </c>
      <c r="B4" s="625" t="s">
        <v>99</v>
      </c>
      <c r="C4" s="625"/>
      <c r="D4" s="625"/>
      <c r="E4" s="625"/>
      <c r="F4" s="625"/>
      <c r="G4" s="626" t="s">
        <v>100</v>
      </c>
      <c r="H4" s="626"/>
      <c r="I4" s="626"/>
      <c r="J4" s="626"/>
      <c r="K4" s="626"/>
      <c r="L4" s="627" t="s">
        <v>101</v>
      </c>
      <c r="M4" s="628"/>
      <c r="N4" s="628"/>
      <c r="O4" s="628"/>
      <c r="P4" s="629"/>
      <c r="Q4" s="638" t="s">
        <v>102</v>
      </c>
      <c r="R4" s="628"/>
      <c r="S4" s="628"/>
      <c r="T4" s="628"/>
      <c r="U4" s="629"/>
      <c r="V4" s="630" t="s">
        <v>103</v>
      </c>
      <c r="W4" s="631"/>
      <c r="X4" s="631"/>
      <c r="Y4" s="631"/>
      <c r="Z4" s="632"/>
    </row>
    <row r="5" spans="1:26" ht="40.5" customHeight="1" thickBot="1">
      <c r="A5" s="624"/>
      <c r="B5" s="303" t="s">
        <v>104</v>
      </c>
      <c r="C5" s="304" t="s">
        <v>105</v>
      </c>
      <c r="D5" s="304" t="s">
        <v>106</v>
      </c>
      <c r="E5" s="305" t="s">
        <v>107</v>
      </c>
      <c r="F5" s="306" t="s">
        <v>0</v>
      </c>
      <c r="G5" s="303" t="s">
        <v>104</v>
      </c>
      <c r="H5" s="305" t="s">
        <v>105</v>
      </c>
      <c r="I5" s="304" t="s">
        <v>106</v>
      </c>
      <c r="J5" s="305" t="s">
        <v>107</v>
      </c>
      <c r="K5" s="306" t="s">
        <v>0</v>
      </c>
      <c r="L5" s="303" t="s">
        <v>104</v>
      </c>
      <c r="M5" s="305" t="s">
        <v>105</v>
      </c>
      <c r="N5" s="304" t="s">
        <v>106</v>
      </c>
      <c r="O5" s="305" t="s">
        <v>107</v>
      </c>
      <c r="P5" s="306" t="s">
        <v>0</v>
      </c>
      <c r="Q5" s="303" t="s">
        <v>104</v>
      </c>
      <c r="R5" s="305" t="s">
        <v>105</v>
      </c>
      <c r="S5" s="304" t="s">
        <v>106</v>
      </c>
      <c r="T5" s="304" t="s">
        <v>107</v>
      </c>
      <c r="U5" s="306" t="s">
        <v>0</v>
      </c>
      <c r="V5" s="303" t="s">
        <v>108</v>
      </c>
      <c r="W5" s="305" t="s">
        <v>105</v>
      </c>
      <c r="X5" s="304" t="s">
        <v>106</v>
      </c>
      <c r="Y5" s="304" t="s">
        <v>107</v>
      </c>
      <c r="Z5" s="306" t="s">
        <v>0</v>
      </c>
    </row>
    <row r="6" spans="1:26" ht="15.75">
      <c r="A6" s="307" t="s">
        <v>1</v>
      </c>
      <c r="B6" s="308">
        <v>420</v>
      </c>
      <c r="C6" s="308">
        <v>18</v>
      </c>
      <c r="D6" s="309">
        <v>310</v>
      </c>
      <c r="E6" s="309">
        <f aca="true" t="shared" si="0" ref="E6:E27">C6+D6</f>
        <v>328</v>
      </c>
      <c r="F6" s="310">
        <f>E6/B6*100</f>
        <v>78.0952380952381</v>
      </c>
      <c r="G6" s="308">
        <v>0</v>
      </c>
      <c r="H6" s="308">
        <v>0</v>
      </c>
      <c r="I6" s="311"/>
      <c r="J6" s="309">
        <f aca="true" t="shared" si="1" ref="J6:J26">H6+I6</f>
        <v>0</v>
      </c>
      <c r="K6" s="312">
        <v>0</v>
      </c>
      <c r="L6" s="308">
        <v>0</v>
      </c>
      <c r="M6" s="308">
        <v>0</v>
      </c>
      <c r="N6" s="311"/>
      <c r="O6" s="309">
        <f aca="true" t="shared" si="2" ref="O6:O26">M6+N6</f>
        <v>0</v>
      </c>
      <c r="P6" s="312">
        <v>0</v>
      </c>
      <c r="Q6" s="308">
        <v>0</v>
      </c>
      <c r="R6" s="308">
        <v>0</v>
      </c>
      <c r="S6" s="311"/>
      <c r="T6" s="309">
        <f aca="true" t="shared" si="3" ref="T6:T26">R6+S6</f>
        <v>0</v>
      </c>
      <c r="U6" s="310">
        <v>0</v>
      </c>
      <c r="V6" s="308">
        <v>142</v>
      </c>
      <c r="W6" s="308">
        <v>0</v>
      </c>
      <c r="X6" s="313"/>
      <c r="Y6" s="314">
        <f aca="true" t="shared" si="4" ref="Y6:Y26">W6+X6</f>
        <v>0</v>
      </c>
      <c r="Z6" s="315">
        <f>Y6/V6*100</f>
        <v>0</v>
      </c>
    </row>
    <row r="7" spans="1:26" ht="15.75">
      <c r="A7" s="316" t="s">
        <v>17</v>
      </c>
      <c r="B7" s="308">
        <v>3000</v>
      </c>
      <c r="C7" s="308">
        <v>26</v>
      </c>
      <c r="D7" s="313">
        <v>2670</v>
      </c>
      <c r="E7" s="314">
        <f t="shared" si="0"/>
        <v>2696</v>
      </c>
      <c r="F7" s="312">
        <f aca="true" t="shared" si="5" ref="F7:F27">(E7*100)/B7</f>
        <v>89.86666666666666</v>
      </c>
      <c r="G7" s="308">
        <v>5000</v>
      </c>
      <c r="H7" s="308">
        <v>63</v>
      </c>
      <c r="I7" s="313">
        <v>942</v>
      </c>
      <c r="J7" s="309">
        <f t="shared" si="1"/>
        <v>1005</v>
      </c>
      <c r="K7" s="312">
        <f aca="true" t="shared" si="6" ref="K7:K22">(J7*100)/G7</f>
        <v>20.1</v>
      </c>
      <c r="L7" s="308">
        <v>1500</v>
      </c>
      <c r="M7" s="308">
        <v>0</v>
      </c>
      <c r="N7" s="313">
        <v>1500</v>
      </c>
      <c r="O7" s="309">
        <f t="shared" si="2"/>
        <v>1500</v>
      </c>
      <c r="P7" s="312">
        <f aca="true" t="shared" si="7" ref="P7:P27">(O7*100)/L7</f>
        <v>100</v>
      </c>
      <c r="Q7" s="308">
        <v>0</v>
      </c>
      <c r="R7" s="308">
        <v>0</v>
      </c>
      <c r="S7" s="313"/>
      <c r="T7" s="309">
        <f t="shared" si="3"/>
        <v>0</v>
      </c>
      <c r="U7" s="312">
        <v>0</v>
      </c>
      <c r="V7" s="308">
        <v>4500</v>
      </c>
      <c r="W7" s="308">
        <v>0</v>
      </c>
      <c r="X7" s="313"/>
      <c r="Y7" s="314">
        <f t="shared" si="4"/>
        <v>0</v>
      </c>
      <c r="Z7" s="315">
        <f aca="true" t="shared" si="8" ref="Z7:Z27">(Y7*100)/V7</f>
        <v>0</v>
      </c>
    </row>
    <row r="8" spans="1:26" ht="15.75">
      <c r="A8" s="316" t="s">
        <v>18</v>
      </c>
      <c r="B8" s="308">
        <v>2020</v>
      </c>
      <c r="C8" s="308">
        <v>110</v>
      </c>
      <c r="D8" s="313">
        <v>1497</v>
      </c>
      <c r="E8" s="314">
        <f t="shared" si="0"/>
        <v>1607</v>
      </c>
      <c r="F8" s="312">
        <f t="shared" si="5"/>
        <v>79.55445544554455</v>
      </c>
      <c r="G8" s="308">
        <v>3950</v>
      </c>
      <c r="H8" s="308">
        <v>3000</v>
      </c>
      <c r="I8" s="313">
        <v>9155</v>
      </c>
      <c r="J8" s="309">
        <f t="shared" si="1"/>
        <v>12155</v>
      </c>
      <c r="K8" s="312">
        <f t="shared" si="6"/>
        <v>307.72151898734177</v>
      </c>
      <c r="L8" s="308">
        <v>2010</v>
      </c>
      <c r="M8" s="308">
        <v>0</v>
      </c>
      <c r="N8" s="313">
        <v>3800</v>
      </c>
      <c r="O8" s="309">
        <f t="shared" si="2"/>
        <v>3800</v>
      </c>
      <c r="P8" s="312">
        <f t="shared" si="7"/>
        <v>189.0547263681592</v>
      </c>
      <c r="Q8" s="308">
        <v>11500</v>
      </c>
      <c r="R8" s="308">
        <v>2010</v>
      </c>
      <c r="S8" s="313"/>
      <c r="T8" s="309">
        <f t="shared" si="3"/>
        <v>2010</v>
      </c>
      <c r="U8" s="312">
        <f>(T8*100)/Q8</f>
        <v>17.47826086956522</v>
      </c>
      <c r="V8" s="308">
        <v>18800</v>
      </c>
      <c r="W8" s="308">
        <v>800</v>
      </c>
      <c r="X8" s="313"/>
      <c r="Y8" s="314">
        <f t="shared" si="4"/>
        <v>800</v>
      </c>
      <c r="Z8" s="315">
        <f t="shared" si="8"/>
        <v>4.25531914893617</v>
      </c>
    </row>
    <row r="9" spans="1:26" ht="15.75">
      <c r="A9" s="316" t="s">
        <v>2</v>
      </c>
      <c r="B9" s="308">
        <v>2000</v>
      </c>
      <c r="C9" s="308">
        <v>0</v>
      </c>
      <c r="D9" s="313">
        <v>2000</v>
      </c>
      <c r="E9" s="314">
        <f t="shared" si="0"/>
        <v>2000</v>
      </c>
      <c r="F9" s="312">
        <f t="shared" si="5"/>
        <v>100</v>
      </c>
      <c r="G9" s="308">
        <v>650</v>
      </c>
      <c r="H9" s="308">
        <v>0</v>
      </c>
      <c r="I9" s="313">
        <v>650</v>
      </c>
      <c r="J9" s="309">
        <f t="shared" si="1"/>
        <v>650</v>
      </c>
      <c r="K9" s="312">
        <f t="shared" si="6"/>
        <v>100</v>
      </c>
      <c r="L9" s="308">
        <v>150</v>
      </c>
      <c r="M9" s="308">
        <v>0</v>
      </c>
      <c r="N9" s="313">
        <v>150</v>
      </c>
      <c r="O9" s="309">
        <f t="shared" si="2"/>
        <v>150</v>
      </c>
      <c r="P9" s="312">
        <f t="shared" si="7"/>
        <v>100</v>
      </c>
      <c r="Q9" s="308">
        <v>0</v>
      </c>
      <c r="R9" s="308">
        <v>0</v>
      </c>
      <c r="S9" s="313"/>
      <c r="T9" s="309">
        <f t="shared" si="3"/>
        <v>0</v>
      </c>
      <c r="U9" s="312">
        <v>0</v>
      </c>
      <c r="V9" s="308">
        <v>560</v>
      </c>
      <c r="W9" s="308">
        <v>0</v>
      </c>
      <c r="X9" s="313"/>
      <c r="Y9" s="314">
        <f t="shared" si="4"/>
        <v>0</v>
      </c>
      <c r="Z9" s="315">
        <f t="shared" si="8"/>
        <v>0</v>
      </c>
    </row>
    <row r="10" spans="1:26" ht="15.75">
      <c r="A10" s="316" t="s">
        <v>3</v>
      </c>
      <c r="B10" s="308">
        <v>3500</v>
      </c>
      <c r="C10" s="308">
        <v>350</v>
      </c>
      <c r="D10" s="313">
        <v>3540</v>
      </c>
      <c r="E10" s="314">
        <f t="shared" si="0"/>
        <v>3890</v>
      </c>
      <c r="F10" s="312">
        <f t="shared" si="5"/>
        <v>111.14285714285714</v>
      </c>
      <c r="G10" s="308">
        <v>2000</v>
      </c>
      <c r="H10" s="308">
        <v>0</v>
      </c>
      <c r="I10" s="313">
        <v>2100</v>
      </c>
      <c r="J10" s="309">
        <f t="shared" si="1"/>
        <v>2100</v>
      </c>
      <c r="K10" s="312">
        <f t="shared" si="6"/>
        <v>105</v>
      </c>
      <c r="L10" s="308">
        <v>1400</v>
      </c>
      <c r="M10" s="308">
        <v>200</v>
      </c>
      <c r="N10" s="313">
        <v>600</v>
      </c>
      <c r="O10" s="309">
        <f t="shared" si="2"/>
        <v>800</v>
      </c>
      <c r="P10" s="312">
        <f t="shared" si="7"/>
        <v>57.142857142857146</v>
      </c>
      <c r="Q10" s="308">
        <v>0</v>
      </c>
      <c r="R10" s="308">
        <v>0</v>
      </c>
      <c r="S10" s="313"/>
      <c r="T10" s="309">
        <f t="shared" si="3"/>
        <v>0</v>
      </c>
      <c r="U10" s="312">
        <v>0</v>
      </c>
      <c r="V10" s="308">
        <v>1400</v>
      </c>
      <c r="W10" s="308">
        <v>200</v>
      </c>
      <c r="X10" s="313"/>
      <c r="Y10" s="314">
        <f t="shared" si="4"/>
        <v>200</v>
      </c>
      <c r="Z10" s="315">
        <f t="shared" si="8"/>
        <v>14.285714285714286</v>
      </c>
    </row>
    <row r="11" spans="1:26" ht="15.75">
      <c r="A11" s="316" t="s">
        <v>19</v>
      </c>
      <c r="B11" s="308">
        <v>715</v>
      </c>
      <c r="C11" s="308">
        <v>281</v>
      </c>
      <c r="D11" s="313">
        <v>1920</v>
      </c>
      <c r="E11" s="314">
        <f t="shared" si="0"/>
        <v>2201</v>
      </c>
      <c r="F11" s="312">
        <f t="shared" si="5"/>
        <v>307.83216783216784</v>
      </c>
      <c r="G11" s="308">
        <v>2230</v>
      </c>
      <c r="H11" s="308">
        <v>2341</v>
      </c>
      <c r="I11" s="313">
        <v>1890</v>
      </c>
      <c r="J11" s="309">
        <f t="shared" si="1"/>
        <v>4231</v>
      </c>
      <c r="K11" s="312">
        <f t="shared" si="6"/>
        <v>189.73094170403587</v>
      </c>
      <c r="L11" s="308">
        <v>1895</v>
      </c>
      <c r="M11" s="308">
        <v>1229</v>
      </c>
      <c r="N11" s="313">
        <v>500</v>
      </c>
      <c r="O11" s="309">
        <f t="shared" si="2"/>
        <v>1729</v>
      </c>
      <c r="P11" s="312">
        <f t="shared" si="7"/>
        <v>91.2401055408971</v>
      </c>
      <c r="Q11" s="308">
        <v>5130</v>
      </c>
      <c r="R11" s="308">
        <v>942</v>
      </c>
      <c r="S11" s="313"/>
      <c r="T11" s="309">
        <f t="shared" si="3"/>
        <v>942</v>
      </c>
      <c r="U11" s="312">
        <f>(T11*100)/Q11</f>
        <v>18.362573099415204</v>
      </c>
      <c r="V11" s="308">
        <v>1310</v>
      </c>
      <c r="W11" s="308">
        <v>550</v>
      </c>
      <c r="X11" s="313"/>
      <c r="Y11" s="314">
        <f t="shared" si="4"/>
        <v>550</v>
      </c>
      <c r="Z11" s="315">
        <f t="shared" si="8"/>
        <v>41.98473282442748</v>
      </c>
    </row>
    <row r="12" spans="1:26" ht="15.75">
      <c r="A12" s="316" t="s">
        <v>4</v>
      </c>
      <c r="B12" s="308">
        <v>1020</v>
      </c>
      <c r="C12" s="308">
        <v>250</v>
      </c>
      <c r="D12" s="313">
        <v>1840</v>
      </c>
      <c r="E12" s="314">
        <f t="shared" si="0"/>
        <v>2090</v>
      </c>
      <c r="F12" s="312">
        <f t="shared" si="5"/>
        <v>204.90196078431373</v>
      </c>
      <c r="G12" s="308">
        <v>2100</v>
      </c>
      <c r="H12" s="308">
        <v>2400</v>
      </c>
      <c r="I12" s="313">
        <v>1700</v>
      </c>
      <c r="J12" s="309">
        <f t="shared" si="1"/>
        <v>4100</v>
      </c>
      <c r="K12" s="312">
        <f t="shared" si="6"/>
        <v>195.23809523809524</v>
      </c>
      <c r="L12" s="308">
        <v>1180</v>
      </c>
      <c r="M12" s="308">
        <v>320</v>
      </c>
      <c r="N12" s="313">
        <v>1000</v>
      </c>
      <c r="O12" s="309">
        <f t="shared" si="2"/>
        <v>1320</v>
      </c>
      <c r="P12" s="312">
        <f t="shared" si="7"/>
        <v>111.86440677966101</v>
      </c>
      <c r="Q12" s="308">
        <v>1500</v>
      </c>
      <c r="R12" s="308">
        <v>700</v>
      </c>
      <c r="S12" s="313"/>
      <c r="T12" s="309">
        <f t="shared" si="3"/>
        <v>700</v>
      </c>
      <c r="U12" s="312">
        <f>(T12*100)/Q12</f>
        <v>46.666666666666664</v>
      </c>
      <c r="V12" s="308">
        <v>2500</v>
      </c>
      <c r="W12" s="308">
        <v>380</v>
      </c>
      <c r="X12" s="313"/>
      <c r="Y12" s="314">
        <f t="shared" si="4"/>
        <v>380</v>
      </c>
      <c r="Z12" s="315">
        <f t="shared" si="8"/>
        <v>15.2</v>
      </c>
    </row>
    <row r="13" spans="1:26" ht="15.75">
      <c r="A13" s="316" t="s">
        <v>5</v>
      </c>
      <c r="B13" s="308">
        <v>900</v>
      </c>
      <c r="C13" s="308">
        <v>0</v>
      </c>
      <c r="D13" s="313">
        <v>1639</v>
      </c>
      <c r="E13" s="314">
        <f t="shared" si="0"/>
        <v>1639</v>
      </c>
      <c r="F13" s="312">
        <f t="shared" si="5"/>
        <v>182.11111111111111</v>
      </c>
      <c r="G13" s="308">
        <v>10000</v>
      </c>
      <c r="H13" s="308">
        <v>0</v>
      </c>
      <c r="I13" s="313">
        <v>13565</v>
      </c>
      <c r="J13" s="309">
        <f t="shared" si="1"/>
        <v>13565</v>
      </c>
      <c r="K13" s="312">
        <f t="shared" si="6"/>
        <v>135.65</v>
      </c>
      <c r="L13" s="308">
        <v>3000</v>
      </c>
      <c r="M13" s="308">
        <v>0</v>
      </c>
      <c r="N13" s="313">
        <v>4100</v>
      </c>
      <c r="O13" s="309">
        <f t="shared" si="2"/>
        <v>4100</v>
      </c>
      <c r="P13" s="312">
        <f t="shared" si="7"/>
        <v>136.66666666666666</v>
      </c>
      <c r="Q13" s="308">
        <v>30000</v>
      </c>
      <c r="R13" s="308">
        <v>0</v>
      </c>
      <c r="S13" s="313"/>
      <c r="T13" s="309">
        <f t="shared" si="3"/>
        <v>0</v>
      </c>
      <c r="U13" s="312">
        <f>(T13*100)/Q13</f>
        <v>0</v>
      </c>
      <c r="V13" s="308">
        <v>20000</v>
      </c>
      <c r="W13" s="308">
        <v>0</v>
      </c>
      <c r="X13" s="313"/>
      <c r="Y13" s="314">
        <f t="shared" si="4"/>
        <v>0</v>
      </c>
      <c r="Z13" s="315">
        <f t="shared" si="8"/>
        <v>0</v>
      </c>
    </row>
    <row r="14" spans="1:26" ht="15.75">
      <c r="A14" s="316" t="s">
        <v>6</v>
      </c>
      <c r="B14" s="308">
        <v>1190</v>
      </c>
      <c r="C14" s="308">
        <v>50</v>
      </c>
      <c r="D14" s="313">
        <v>2294</v>
      </c>
      <c r="E14" s="314">
        <f t="shared" si="0"/>
        <v>2344</v>
      </c>
      <c r="F14" s="312">
        <f t="shared" si="5"/>
        <v>196.9747899159664</v>
      </c>
      <c r="G14" s="308">
        <v>304</v>
      </c>
      <c r="H14" s="308">
        <v>0</v>
      </c>
      <c r="I14" s="313"/>
      <c r="J14" s="309">
        <f t="shared" si="1"/>
        <v>0</v>
      </c>
      <c r="K14" s="312">
        <f t="shared" si="6"/>
        <v>0</v>
      </c>
      <c r="L14" s="308">
        <v>1143</v>
      </c>
      <c r="M14" s="308">
        <v>0</v>
      </c>
      <c r="N14" s="313"/>
      <c r="O14" s="309">
        <f t="shared" si="2"/>
        <v>0</v>
      </c>
      <c r="P14" s="312">
        <f t="shared" si="7"/>
        <v>0</v>
      </c>
      <c r="Q14" s="308">
        <v>0</v>
      </c>
      <c r="R14" s="308">
        <v>0</v>
      </c>
      <c r="S14" s="313"/>
      <c r="T14" s="309">
        <f t="shared" si="3"/>
        <v>0</v>
      </c>
      <c r="U14" s="312">
        <v>0</v>
      </c>
      <c r="V14" s="308">
        <v>1623</v>
      </c>
      <c r="W14" s="308">
        <v>0</v>
      </c>
      <c r="X14" s="313"/>
      <c r="Y14" s="314">
        <f t="shared" si="4"/>
        <v>0</v>
      </c>
      <c r="Z14" s="315">
        <f t="shared" si="8"/>
        <v>0</v>
      </c>
    </row>
    <row r="15" spans="1:26" ht="15.75">
      <c r="A15" s="316" t="s">
        <v>7</v>
      </c>
      <c r="B15" s="308">
        <v>1300</v>
      </c>
      <c r="C15" s="308">
        <v>200</v>
      </c>
      <c r="D15" s="313">
        <v>1412</v>
      </c>
      <c r="E15" s="314">
        <f t="shared" si="0"/>
        <v>1612</v>
      </c>
      <c r="F15" s="312">
        <f t="shared" si="5"/>
        <v>124</v>
      </c>
      <c r="G15" s="308">
        <v>1700</v>
      </c>
      <c r="H15" s="308">
        <v>0</v>
      </c>
      <c r="I15" s="313">
        <v>1725</v>
      </c>
      <c r="J15" s="309">
        <f t="shared" si="1"/>
        <v>1725</v>
      </c>
      <c r="K15" s="312">
        <f t="shared" si="6"/>
        <v>101.47058823529412</v>
      </c>
      <c r="L15" s="308">
        <v>900</v>
      </c>
      <c r="M15" s="308">
        <v>100</v>
      </c>
      <c r="N15" s="313">
        <v>1050</v>
      </c>
      <c r="O15" s="309">
        <f t="shared" si="2"/>
        <v>1150</v>
      </c>
      <c r="P15" s="312">
        <f t="shared" si="7"/>
        <v>127.77777777777777</v>
      </c>
      <c r="Q15" s="308">
        <v>1800</v>
      </c>
      <c r="R15" s="308">
        <v>1800</v>
      </c>
      <c r="S15" s="313"/>
      <c r="T15" s="309">
        <f t="shared" si="3"/>
        <v>1800</v>
      </c>
      <c r="U15" s="312">
        <f aca="true" t="shared" si="9" ref="U15:U22">(T15*100)/Q15</f>
        <v>100</v>
      </c>
      <c r="V15" s="308">
        <v>14100</v>
      </c>
      <c r="W15" s="308">
        <v>370</v>
      </c>
      <c r="X15" s="313"/>
      <c r="Y15" s="314">
        <f t="shared" si="4"/>
        <v>370</v>
      </c>
      <c r="Z15" s="315">
        <f t="shared" si="8"/>
        <v>2.624113475177305</v>
      </c>
    </row>
    <row r="16" spans="1:26" ht="15.75">
      <c r="A16" s="316" t="s">
        <v>8</v>
      </c>
      <c r="B16" s="308">
        <v>1770</v>
      </c>
      <c r="C16" s="308">
        <v>445</v>
      </c>
      <c r="D16" s="313">
        <v>1450</v>
      </c>
      <c r="E16" s="314">
        <f t="shared" si="0"/>
        <v>1895</v>
      </c>
      <c r="F16" s="312">
        <f t="shared" si="5"/>
        <v>107.06214689265536</v>
      </c>
      <c r="G16" s="308">
        <v>9328</v>
      </c>
      <c r="H16" s="308">
        <v>2100</v>
      </c>
      <c r="I16" s="313">
        <v>11800</v>
      </c>
      <c r="J16" s="309">
        <f t="shared" si="1"/>
        <v>13900</v>
      </c>
      <c r="K16" s="312">
        <f t="shared" si="6"/>
        <v>149.01372212692968</v>
      </c>
      <c r="L16" s="308">
        <v>2765</v>
      </c>
      <c r="M16" s="308">
        <v>450</v>
      </c>
      <c r="N16" s="313">
        <v>3070</v>
      </c>
      <c r="O16" s="309">
        <f t="shared" si="2"/>
        <v>3520</v>
      </c>
      <c r="P16" s="312">
        <f t="shared" si="7"/>
        <v>127.30560578661844</v>
      </c>
      <c r="Q16" s="308">
        <v>11940</v>
      </c>
      <c r="R16" s="308">
        <v>2038</v>
      </c>
      <c r="S16" s="313">
        <v>842</v>
      </c>
      <c r="T16" s="309">
        <f t="shared" si="3"/>
        <v>2880</v>
      </c>
      <c r="U16" s="312">
        <f t="shared" si="9"/>
        <v>24.12060301507538</v>
      </c>
      <c r="V16" s="308">
        <v>3540</v>
      </c>
      <c r="W16" s="308">
        <v>597</v>
      </c>
      <c r="X16" s="313"/>
      <c r="Y16" s="314">
        <f t="shared" si="4"/>
        <v>597</v>
      </c>
      <c r="Z16" s="315">
        <f t="shared" si="8"/>
        <v>16.864406779661017</v>
      </c>
    </row>
    <row r="17" spans="1:26" ht="15.75">
      <c r="A17" s="316" t="s">
        <v>9</v>
      </c>
      <c r="B17" s="308">
        <v>1714</v>
      </c>
      <c r="C17" s="308">
        <v>239</v>
      </c>
      <c r="D17" s="313">
        <v>1800</v>
      </c>
      <c r="E17" s="314">
        <f t="shared" si="0"/>
        <v>2039</v>
      </c>
      <c r="F17" s="312">
        <f t="shared" si="5"/>
        <v>118.96149358226371</v>
      </c>
      <c r="G17" s="308">
        <v>1195</v>
      </c>
      <c r="H17" s="308">
        <v>0</v>
      </c>
      <c r="I17" s="313">
        <v>1200</v>
      </c>
      <c r="J17" s="309">
        <f t="shared" si="1"/>
        <v>1200</v>
      </c>
      <c r="K17" s="312">
        <f t="shared" si="6"/>
        <v>100.418410041841</v>
      </c>
      <c r="L17" s="308">
        <v>1147</v>
      </c>
      <c r="M17" s="308">
        <v>200</v>
      </c>
      <c r="N17" s="313">
        <v>1150</v>
      </c>
      <c r="O17" s="309">
        <f t="shared" si="2"/>
        <v>1350</v>
      </c>
      <c r="P17" s="312">
        <f t="shared" si="7"/>
        <v>117.69834350479512</v>
      </c>
      <c r="Q17" s="308">
        <v>980</v>
      </c>
      <c r="R17" s="308">
        <v>288</v>
      </c>
      <c r="S17" s="313"/>
      <c r="T17" s="309">
        <f t="shared" si="3"/>
        <v>288</v>
      </c>
      <c r="U17" s="312">
        <f t="shared" si="9"/>
        <v>29.387755102040817</v>
      </c>
      <c r="V17" s="308">
        <v>1500</v>
      </c>
      <c r="W17" s="308">
        <v>0</v>
      </c>
      <c r="X17" s="313"/>
      <c r="Y17" s="314">
        <f t="shared" si="4"/>
        <v>0</v>
      </c>
      <c r="Z17" s="315">
        <f t="shared" si="8"/>
        <v>0</v>
      </c>
    </row>
    <row r="18" spans="1:26" ht="15.75">
      <c r="A18" s="316" t="s">
        <v>20</v>
      </c>
      <c r="B18" s="308">
        <v>2690</v>
      </c>
      <c r="C18" s="308">
        <v>994.4</v>
      </c>
      <c r="D18" s="313">
        <v>2006</v>
      </c>
      <c r="E18" s="314">
        <f t="shared" si="0"/>
        <v>3000.4</v>
      </c>
      <c r="F18" s="312">
        <f t="shared" si="5"/>
        <v>111.53903345724908</v>
      </c>
      <c r="G18" s="308">
        <v>3780</v>
      </c>
      <c r="H18" s="308">
        <v>3227.3</v>
      </c>
      <c r="I18" s="313">
        <v>1857</v>
      </c>
      <c r="J18" s="309">
        <f t="shared" si="1"/>
        <v>5084.3</v>
      </c>
      <c r="K18" s="312">
        <f t="shared" si="6"/>
        <v>134.505291005291</v>
      </c>
      <c r="L18" s="308">
        <v>3295</v>
      </c>
      <c r="M18" s="308">
        <v>546.7</v>
      </c>
      <c r="N18" s="313">
        <v>750</v>
      </c>
      <c r="O18" s="309">
        <f t="shared" si="2"/>
        <v>1296.7</v>
      </c>
      <c r="P18" s="312">
        <f t="shared" si="7"/>
        <v>39.3535660091047</v>
      </c>
      <c r="Q18" s="308">
        <v>6660</v>
      </c>
      <c r="R18" s="308">
        <v>3620</v>
      </c>
      <c r="S18" s="313"/>
      <c r="T18" s="309">
        <f t="shared" si="3"/>
        <v>3620</v>
      </c>
      <c r="U18" s="312">
        <f t="shared" si="9"/>
        <v>54.354354354354356</v>
      </c>
      <c r="V18" s="308">
        <v>2190</v>
      </c>
      <c r="W18" s="308">
        <v>1201.5</v>
      </c>
      <c r="X18" s="313"/>
      <c r="Y18" s="314">
        <f t="shared" si="4"/>
        <v>1201.5</v>
      </c>
      <c r="Z18" s="315">
        <f t="shared" si="8"/>
        <v>54.863013698630134</v>
      </c>
    </row>
    <row r="19" spans="1:26" ht="15.75">
      <c r="A19" s="316" t="s">
        <v>10</v>
      </c>
      <c r="B19" s="308">
        <v>1522</v>
      </c>
      <c r="C19" s="308">
        <v>328</v>
      </c>
      <c r="D19" s="313">
        <v>1454</v>
      </c>
      <c r="E19" s="314">
        <f t="shared" si="0"/>
        <v>1782</v>
      </c>
      <c r="F19" s="312">
        <f t="shared" si="5"/>
        <v>117.08278580814718</v>
      </c>
      <c r="G19" s="308">
        <v>7093</v>
      </c>
      <c r="H19" s="308">
        <v>2670</v>
      </c>
      <c r="I19" s="313">
        <v>7897</v>
      </c>
      <c r="J19" s="309">
        <f t="shared" si="1"/>
        <v>10567</v>
      </c>
      <c r="K19" s="312">
        <f t="shared" si="6"/>
        <v>148.97786550119835</v>
      </c>
      <c r="L19" s="308">
        <v>2713</v>
      </c>
      <c r="M19" s="308">
        <v>1115</v>
      </c>
      <c r="N19" s="313">
        <v>988</v>
      </c>
      <c r="O19" s="309">
        <f t="shared" si="2"/>
        <v>2103</v>
      </c>
      <c r="P19" s="312">
        <f t="shared" si="7"/>
        <v>77.51566531514928</v>
      </c>
      <c r="Q19" s="308">
        <v>6295</v>
      </c>
      <c r="R19" s="308">
        <v>0</v>
      </c>
      <c r="S19" s="313">
        <v>417</v>
      </c>
      <c r="T19" s="309">
        <f t="shared" si="3"/>
        <v>417</v>
      </c>
      <c r="U19" s="312">
        <f t="shared" si="9"/>
        <v>6.624305003971406</v>
      </c>
      <c r="V19" s="308">
        <v>2900</v>
      </c>
      <c r="W19" s="308">
        <v>896</v>
      </c>
      <c r="X19" s="313"/>
      <c r="Y19" s="314">
        <f t="shared" si="4"/>
        <v>896</v>
      </c>
      <c r="Z19" s="315">
        <f t="shared" si="8"/>
        <v>30.896551724137932</v>
      </c>
    </row>
    <row r="20" spans="1:26" ht="16.5" customHeight="1">
      <c r="A20" s="316" t="s">
        <v>11</v>
      </c>
      <c r="B20" s="308">
        <v>2375</v>
      </c>
      <c r="C20" s="308">
        <v>542</v>
      </c>
      <c r="D20" s="313">
        <v>1878</v>
      </c>
      <c r="E20" s="314">
        <f t="shared" si="0"/>
        <v>2420</v>
      </c>
      <c r="F20" s="312">
        <f t="shared" si="5"/>
        <v>101.89473684210526</v>
      </c>
      <c r="G20" s="308">
        <v>5500</v>
      </c>
      <c r="H20" s="308">
        <v>3090</v>
      </c>
      <c r="I20" s="313">
        <v>3418</v>
      </c>
      <c r="J20" s="309">
        <f t="shared" si="1"/>
        <v>6508</v>
      </c>
      <c r="K20" s="312">
        <f t="shared" si="6"/>
        <v>118.32727272727273</v>
      </c>
      <c r="L20" s="308">
        <v>2900</v>
      </c>
      <c r="M20" s="308">
        <v>1624</v>
      </c>
      <c r="N20" s="313">
        <v>150</v>
      </c>
      <c r="O20" s="309">
        <f t="shared" si="2"/>
        <v>1774</v>
      </c>
      <c r="P20" s="312">
        <f t="shared" si="7"/>
        <v>61.172413793103445</v>
      </c>
      <c r="Q20" s="308">
        <v>2300</v>
      </c>
      <c r="R20" s="308">
        <v>2668</v>
      </c>
      <c r="S20" s="313">
        <v>696</v>
      </c>
      <c r="T20" s="309">
        <f t="shared" si="3"/>
        <v>3364</v>
      </c>
      <c r="U20" s="312">
        <f t="shared" si="9"/>
        <v>146.2608695652174</v>
      </c>
      <c r="V20" s="308">
        <v>2670</v>
      </c>
      <c r="W20" s="308">
        <v>1250</v>
      </c>
      <c r="X20" s="313"/>
      <c r="Y20" s="314">
        <f t="shared" si="4"/>
        <v>1250</v>
      </c>
      <c r="Z20" s="315">
        <f t="shared" si="8"/>
        <v>46.81647940074907</v>
      </c>
    </row>
    <row r="21" spans="1:26" ht="15.75">
      <c r="A21" s="316" t="s">
        <v>21</v>
      </c>
      <c r="B21" s="308">
        <v>3010</v>
      </c>
      <c r="C21" s="308">
        <v>61</v>
      </c>
      <c r="D21" s="313">
        <v>3068</v>
      </c>
      <c r="E21" s="314">
        <f t="shared" si="0"/>
        <v>3129</v>
      </c>
      <c r="F21" s="312">
        <f t="shared" si="5"/>
        <v>103.95348837209302</v>
      </c>
      <c r="G21" s="308">
        <v>5700</v>
      </c>
      <c r="H21" s="308">
        <v>2200</v>
      </c>
      <c r="I21" s="313">
        <v>3750</v>
      </c>
      <c r="J21" s="309">
        <f t="shared" si="1"/>
        <v>5950</v>
      </c>
      <c r="K21" s="312">
        <f t="shared" si="6"/>
        <v>104.3859649122807</v>
      </c>
      <c r="L21" s="308">
        <v>2000</v>
      </c>
      <c r="M21" s="308">
        <v>250</v>
      </c>
      <c r="N21" s="313">
        <v>1800</v>
      </c>
      <c r="O21" s="309">
        <f t="shared" si="2"/>
        <v>2050</v>
      </c>
      <c r="P21" s="312">
        <f t="shared" si="7"/>
        <v>102.5</v>
      </c>
      <c r="Q21" s="308">
        <v>6460</v>
      </c>
      <c r="R21" s="308">
        <v>2020</v>
      </c>
      <c r="S21" s="313"/>
      <c r="T21" s="309">
        <f t="shared" si="3"/>
        <v>2020</v>
      </c>
      <c r="U21" s="312">
        <f t="shared" si="9"/>
        <v>31.269349845201237</v>
      </c>
      <c r="V21" s="308">
        <v>2200</v>
      </c>
      <c r="W21" s="308">
        <v>310</v>
      </c>
      <c r="X21" s="313"/>
      <c r="Y21" s="314">
        <f t="shared" si="4"/>
        <v>310</v>
      </c>
      <c r="Z21" s="315">
        <f t="shared" si="8"/>
        <v>14.090909090909092</v>
      </c>
    </row>
    <row r="22" spans="1:26" ht="15.75">
      <c r="A22" s="316" t="s">
        <v>22</v>
      </c>
      <c r="B22" s="308">
        <v>1424</v>
      </c>
      <c r="C22" s="308">
        <v>320</v>
      </c>
      <c r="D22" s="313">
        <v>2307</v>
      </c>
      <c r="E22" s="314">
        <f t="shared" si="0"/>
        <v>2627</v>
      </c>
      <c r="F22" s="312">
        <f t="shared" si="5"/>
        <v>184.48033707865167</v>
      </c>
      <c r="G22" s="308">
        <v>14752</v>
      </c>
      <c r="H22" s="308">
        <v>3629</v>
      </c>
      <c r="I22" s="313">
        <v>12100</v>
      </c>
      <c r="J22" s="309">
        <f t="shared" si="1"/>
        <v>15729</v>
      </c>
      <c r="K22" s="312">
        <f t="shared" si="6"/>
        <v>106.62283080260303</v>
      </c>
      <c r="L22" s="308">
        <v>1482</v>
      </c>
      <c r="M22" s="308">
        <v>344</v>
      </c>
      <c r="N22" s="313">
        <v>560</v>
      </c>
      <c r="O22" s="309">
        <f t="shared" si="2"/>
        <v>904</v>
      </c>
      <c r="P22" s="312">
        <f t="shared" si="7"/>
        <v>60.99865047233468</v>
      </c>
      <c r="Q22" s="308">
        <v>17500</v>
      </c>
      <c r="R22" s="308">
        <v>6061</v>
      </c>
      <c r="S22" s="313"/>
      <c r="T22" s="309">
        <f t="shared" si="3"/>
        <v>6061</v>
      </c>
      <c r="U22" s="312">
        <f t="shared" si="9"/>
        <v>34.63428571428572</v>
      </c>
      <c r="V22" s="308">
        <v>2193</v>
      </c>
      <c r="W22" s="308">
        <v>3250</v>
      </c>
      <c r="X22" s="313"/>
      <c r="Y22" s="314">
        <f t="shared" si="4"/>
        <v>3250</v>
      </c>
      <c r="Z22" s="315">
        <f t="shared" si="8"/>
        <v>148.19881440948473</v>
      </c>
    </row>
    <row r="23" spans="1:26" ht="15.75">
      <c r="A23" s="316" t="s">
        <v>12</v>
      </c>
      <c r="B23" s="308">
        <v>2750</v>
      </c>
      <c r="C23" s="308">
        <v>0</v>
      </c>
      <c r="D23" s="313">
        <v>2800</v>
      </c>
      <c r="E23" s="314">
        <f t="shared" si="0"/>
        <v>2800</v>
      </c>
      <c r="F23" s="312">
        <f t="shared" si="5"/>
        <v>101.81818181818181</v>
      </c>
      <c r="G23" s="308">
        <v>0</v>
      </c>
      <c r="H23" s="308">
        <v>0</v>
      </c>
      <c r="I23" s="313"/>
      <c r="J23" s="309">
        <f t="shared" si="1"/>
        <v>0</v>
      </c>
      <c r="K23" s="312">
        <v>0</v>
      </c>
      <c r="L23" s="308">
        <v>1375</v>
      </c>
      <c r="M23" s="308">
        <v>0</v>
      </c>
      <c r="N23" s="313">
        <v>1216</v>
      </c>
      <c r="O23" s="309">
        <f t="shared" si="2"/>
        <v>1216</v>
      </c>
      <c r="P23" s="312">
        <f t="shared" si="7"/>
        <v>88.43636363636364</v>
      </c>
      <c r="Q23" s="308">
        <v>0</v>
      </c>
      <c r="R23" s="308">
        <v>0</v>
      </c>
      <c r="S23" s="313"/>
      <c r="T23" s="309">
        <f t="shared" si="3"/>
        <v>0</v>
      </c>
      <c r="U23" s="312">
        <v>0</v>
      </c>
      <c r="V23" s="308">
        <v>9950</v>
      </c>
      <c r="W23" s="308">
        <v>0</v>
      </c>
      <c r="X23" s="313"/>
      <c r="Y23" s="314">
        <f t="shared" si="4"/>
        <v>0</v>
      </c>
      <c r="Z23" s="315">
        <f t="shared" si="8"/>
        <v>0</v>
      </c>
    </row>
    <row r="24" spans="1:26" ht="15.75">
      <c r="A24" s="316" t="s">
        <v>13</v>
      </c>
      <c r="B24" s="308">
        <v>1932</v>
      </c>
      <c r="C24" s="308">
        <v>0</v>
      </c>
      <c r="D24" s="313">
        <v>2742</v>
      </c>
      <c r="E24" s="314">
        <f t="shared" si="0"/>
        <v>2742</v>
      </c>
      <c r="F24" s="312">
        <f t="shared" si="5"/>
        <v>141.92546583850933</v>
      </c>
      <c r="G24" s="308">
        <v>4041</v>
      </c>
      <c r="H24" s="308">
        <v>0</v>
      </c>
      <c r="I24" s="313">
        <v>7742</v>
      </c>
      <c r="J24" s="309">
        <f t="shared" si="1"/>
        <v>7742</v>
      </c>
      <c r="K24" s="312">
        <f>(J24*100)/G24</f>
        <v>191.58624102944816</v>
      </c>
      <c r="L24" s="308">
        <v>1270</v>
      </c>
      <c r="M24" s="308">
        <v>0</v>
      </c>
      <c r="N24" s="313">
        <v>450</v>
      </c>
      <c r="O24" s="309">
        <f t="shared" si="2"/>
        <v>450</v>
      </c>
      <c r="P24" s="312">
        <f t="shared" si="7"/>
        <v>35.43307086614173</v>
      </c>
      <c r="Q24" s="308">
        <v>13300</v>
      </c>
      <c r="R24" s="308">
        <v>0</v>
      </c>
      <c r="S24" s="313"/>
      <c r="T24" s="309">
        <f t="shared" si="3"/>
        <v>0</v>
      </c>
      <c r="U24" s="312">
        <f>(T24*100)/Q24</f>
        <v>0</v>
      </c>
      <c r="V24" s="308">
        <v>41300</v>
      </c>
      <c r="W24" s="308">
        <v>0</v>
      </c>
      <c r="X24" s="313"/>
      <c r="Y24" s="314">
        <f t="shared" si="4"/>
        <v>0</v>
      </c>
      <c r="Z24" s="315">
        <f t="shared" si="8"/>
        <v>0</v>
      </c>
    </row>
    <row r="25" spans="1:26" ht="15.75">
      <c r="A25" s="316" t="s">
        <v>23</v>
      </c>
      <c r="B25" s="308">
        <v>2000</v>
      </c>
      <c r="C25" s="308">
        <v>0</v>
      </c>
      <c r="D25" s="313">
        <v>3040</v>
      </c>
      <c r="E25" s="314">
        <f t="shared" si="0"/>
        <v>3040</v>
      </c>
      <c r="F25" s="312">
        <f t="shared" si="5"/>
        <v>152</v>
      </c>
      <c r="G25" s="308">
        <v>2428</v>
      </c>
      <c r="H25" s="308">
        <v>0</v>
      </c>
      <c r="I25" s="313">
        <v>1600</v>
      </c>
      <c r="J25" s="309">
        <f t="shared" si="1"/>
        <v>1600</v>
      </c>
      <c r="K25" s="312">
        <f>(J25*100)/G25</f>
        <v>65.89785831960461</v>
      </c>
      <c r="L25" s="308">
        <v>2065</v>
      </c>
      <c r="M25" s="308">
        <v>0</v>
      </c>
      <c r="N25" s="313">
        <v>2100</v>
      </c>
      <c r="O25" s="309">
        <f t="shared" si="2"/>
        <v>2100</v>
      </c>
      <c r="P25" s="312">
        <f t="shared" si="7"/>
        <v>101.69491525423729</v>
      </c>
      <c r="Q25" s="308">
        <v>5600</v>
      </c>
      <c r="R25" s="308">
        <v>0</v>
      </c>
      <c r="S25" s="313"/>
      <c r="T25" s="309">
        <f t="shared" si="3"/>
        <v>0</v>
      </c>
      <c r="U25" s="312">
        <f>(T25*100)/Q25</f>
        <v>0</v>
      </c>
      <c r="V25" s="308">
        <v>1430</v>
      </c>
      <c r="W25" s="308">
        <v>0</v>
      </c>
      <c r="X25" s="313"/>
      <c r="Y25" s="314">
        <f t="shared" si="4"/>
        <v>0</v>
      </c>
      <c r="Z25" s="315">
        <f t="shared" si="8"/>
        <v>0</v>
      </c>
    </row>
    <row r="26" spans="1:26" ht="16.5" thickBot="1">
      <c r="A26" s="317" t="s">
        <v>14</v>
      </c>
      <c r="B26" s="308">
        <v>6000</v>
      </c>
      <c r="C26" s="308">
        <v>800</v>
      </c>
      <c r="D26" s="318">
        <v>2666</v>
      </c>
      <c r="E26" s="319">
        <f t="shared" si="0"/>
        <v>3466</v>
      </c>
      <c r="F26" s="320">
        <f t="shared" si="5"/>
        <v>57.766666666666666</v>
      </c>
      <c r="G26" s="308">
        <v>16000</v>
      </c>
      <c r="H26" s="308">
        <v>9871</v>
      </c>
      <c r="I26" s="318">
        <v>27980</v>
      </c>
      <c r="J26" s="309">
        <f t="shared" si="1"/>
        <v>37851</v>
      </c>
      <c r="K26" s="320">
        <f>(J26*100)/G26</f>
        <v>236.56875</v>
      </c>
      <c r="L26" s="308">
        <v>6500</v>
      </c>
      <c r="M26" s="308">
        <v>1789</v>
      </c>
      <c r="N26" s="318">
        <v>2367</v>
      </c>
      <c r="O26" s="309">
        <f t="shared" si="2"/>
        <v>4156</v>
      </c>
      <c r="P26" s="320">
        <f t="shared" si="7"/>
        <v>63.93846153846154</v>
      </c>
      <c r="Q26" s="308">
        <v>37700</v>
      </c>
      <c r="R26" s="308">
        <v>15291</v>
      </c>
      <c r="S26" s="318">
        <v>1313</v>
      </c>
      <c r="T26" s="309">
        <f t="shared" si="3"/>
        <v>16604</v>
      </c>
      <c r="U26" s="320">
        <f>(T26*100)/Q26</f>
        <v>44.04244031830239</v>
      </c>
      <c r="V26" s="308">
        <v>9800</v>
      </c>
      <c r="W26" s="308">
        <v>4300</v>
      </c>
      <c r="X26" s="313"/>
      <c r="Y26" s="314">
        <f t="shared" si="4"/>
        <v>4300</v>
      </c>
      <c r="Z26" s="315">
        <f t="shared" si="8"/>
        <v>43.87755102040816</v>
      </c>
    </row>
    <row r="27" spans="1:26" ht="16.5" thickBot="1">
      <c r="A27" s="321" t="s">
        <v>24</v>
      </c>
      <c r="B27" s="322">
        <f>SUM(B6:B26)</f>
        <v>43252</v>
      </c>
      <c r="C27" s="323">
        <f>SUM(C6:C26)</f>
        <v>5014.4</v>
      </c>
      <c r="D27" s="323">
        <f>SUM(D6:D26)</f>
        <v>44333</v>
      </c>
      <c r="E27" s="323">
        <f t="shared" si="0"/>
        <v>49347.4</v>
      </c>
      <c r="F27" s="324">
        <f t="shared" si="5"/>
        <v>114.09275871635994</v>
      </c>
      <c r="G27" s="322">
        <f>SUM(G6:G26)</f>
        <v>97751</v>
      </c>
      <c r="H27" s="323">
        <f>SUM(H6:H26)</f>
        <v>34591.3</v>
      </c>
      <c r="I27" s="323">
        <f>SUM(I6:I26)</f>
        <v>111071</v>
      </c>
      <c r="J27" s="323">
        <f>SUM(H27,I27)</f>
        <v>145662.3</v>
      </c>
      <c r="K27" s="324">
        <f>(J27*100)/G27</f>
        <v>149.01361622898997</v>
      </c>
      <c r="L27" s="322">
        <f>SUM(L6:L26)</f>
        <v>40690</v>
      </c>
      <c r="M27" s="323">
        <f>SUM(M6:M26)</f>
        <v>8167.7</v>
      </c>
      <c r="N27" s="323">
        <f>SUM(N6:N26)</f>
        <v>27301</v>
      </c>
      <c r="O27" s="323">
        <f>N27+M27</f>
        <v>35468.7</v>
      </c>
      <c r="P27" s="324">
        <f t="shared" si="7"/>
        <v>87.16810027033668</v>
      </c>
      <c r="Q27" s="322">
        <f>SUM(Q6:Q26)</f>
        <v>158665</v>
      </c>
      <c r="R27" s="323">
        <f>SUM(R6:R26)</f>
        <v>37438</v>
      </c>
      <c r="S27" s="323">
        <f>SUM(S6:S26)</f>
        <v>3268</v>
      </c>
      <c r="T27" s="323">
        <f>S27+R27</f>
        <v>40706</v>
      </c>
      <c r="U27" s="324">
        <f>(T27*100)/Q27</f>
        <v>25.655311505372957</v>
      </c>
      <c r="V27" s="322">
        <f>SUM(V6:V26)</f>
        <v>144608</v>
      </c>
      <c r="W27" s="323">
        <f>SUM(W6:W26)</f>
        <v>14104.5</v>
      </c>
      <c r="X27" s="323">
        <f>SUM(X6:X26)</f>
        <v>0</v>
      </c>
      <c r="Y27" s="323">
        <f>X27+W27</f>
        <v>14104.5</v>
      </c>
      <c r="Z27" s="325">
        <f t="shared" si="8"/>
        <v>9.753609758796193</v>
      </c>
    </row>
    <row r="28" spans="1:26" ht="16.5" thickBot="1">
      <c r="A28" s="326" t="s">
        <v>97</v>
      </c>
      <c r="B28" s="327">
        <v>45829</v>
      </c>
      <c r="C28" s="328">
        <v>6560.7</v>
      </c>
      <c r="D28" s="328">
        <v>64116</v>
      </c>
      <c r="E28" s="328">
        <v>70676.7</v>
      </c>
      <c r="F28" s="329">
        <v>154.21828972921077</v>
      </c>
      <c r="G28" s="327">
        <v>86553</v>
      </c>
      <c r="H28" s="328">
        <v>29312.6</v>
      </c>
      <c r="I28" s="328">
        <v>154228</v>
      </c>
      <c r="J28" s="328">
        <v>183540.6</v>
      </c>
      <c r="K28" s="329">
        <v>212.05573463658106</v>
      </c>
      <c r="L28" s="327">
        <v>44001</v>
      </c>
      <c r="M28" s="328">
        <v>6347.2</v>
      </c>
      <c r="N28" s="330">
        <v>12410</v>
      </c>
      <c r="O28" s="328">
        <v>18757.2</v>
      </c>
      <c r="P28" s="329">
        <v>42.629031158382766</v>
      </c>
      <c r="Q28" s="330">
        <v>191444</v>
      </c>
      <c r="R28" s="328">
        <v>60420.4</v>
      </c>
      <c r="S28" s="330">
        <v>5613</v>
      </c>
      <c r="T28" s="328">
        <v>66033.4</v>
      </c>
      <c r="U28" s="330">
        <v>34.49227972670859</v>
      </c>
      <c r="V28" s="327"/>
      <c r="W28" s="328"/>
      <c r="X28" s="330"/>
      <c r="Y28" s="328"/>
      <c r="Z28" s="331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A8" sqref="A8:A27"/>
    </sheetView>
  </sheetViews>
  <sheetFormatPr defaultColWidth="8.875" defaultRowHeight="12.75"/>
  <cols>
    <col min="1" max="1" width="19.25390625" style="334" customWidth="1"/>
    <col min="2" max="2" width="8.875" style="334" customWidth="1"/>
    <col min="3" max="3" width="7.375" style="334" customWidth="1"/>
    <col min="4" max="4" width="8.625" style="334" customWidth="1"/>
    <col min="5" max="5" width="9.25390625" style="334" customWidth="1"/>
    <col min="6" max="6" width="9.375" style="334" customWidth="1"/>
    <col min="7" max="7" width="6.75390625" style="334" customWidth="1"/>
    <col min="8" max="8" width="6.875" style="334" customWidth="1"/>
    <col min="9" max="9" width="6.625" style="334" customWidth="1"/>
    <col min="10" max="10" width="6.75390625" style="334" customWidth="1"/>
    <col min="11" max="11" width="7.375" style="334" customWidth="1"/>
    <col min="12" max="12" width="8.125" style="334" customWidth="1"/>
    <col min="13" max="13" width="8.25390625" style="334" customWidth="1"/>
    <col min="14" max="14" width="8.625" style="334" customWidth="1"/>
    <col min="15" max="15" width="7.00390625" style="334" customWidth="1"/>
    <col min="16" max="16" width="7.25390625" style="334" customWidth="1"/>
    <col min="17" max="16384" width="8.875" style="334" customWidth="1"/>
  </cols>
  <sheetData>
    <row r="1" spans="1:16" ht="15.75">
      <c r="A1" s="332"/>
      <c r="B1" s="639" t="s">
        <v>109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2">
        <v>43340</v>
      </c>
      <c r="P1" s="642"/>
    </row>
    <row r="2" spans="1:16" ht="16.5" thickBot="1">
      <c r="A2" s="332" t="s">
        <v>110</v>
      </c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333"/>
      <c r="P2" s="333"/>
    </row>
    <row r="3" spans="1:16" ht="15.75" thickBot="1">
      <c r="A3" s="643" t="s">
        <v>111</v>
      </c>
      <c r="B3" s="646" t="s">
        <v>112</v>
      </c>
      <c r="C3" s="647"/>
      <c r="D3" s="648"/>
      <c r="E3" s="649" t="s">
        <v>113</v>
      </c>
      <c r="F3" s="650"/>
      <c r="G3" s="650"/>
      <c r="H3" s="650"/>
      <c r="I3" s="650"/>
      <c r="J3" s="651"/>
      <c r="K3" s="655" t="s">
        <v>114</v>
      </c>
      <c r="L3" s="656"/>
      <c r="M3" s="657" t="s">
        <v>115</v>
      </c>
      <c r="N3" s="658"/>
      <c r="O3" s="658"/>
      <c r="P3" s="659"/>
    </row>
    <row r="4" spans="1:16" ht="15.75" thickBot="1">
      <c r="A4" s="644"/>
      <c r="B4" s="660" t="s">
        <v>116</v>
      </c>
      <c r="C4" s="661" t="s">
        <v>117</v>
      </c>
      <c r="D4" s="662"/>
      <c r="E4" s="652"/>
      <c r="F4" s="653"/>
      <c r="G4" s="653"/>
      <c r="H4" s="653"/>
      <c r="I4" s="653"/>
      <c r="J4" s="654"/>
      <c r="K4" s="646" t="s">
        <v>118</v>
      </c>
      <c r="L4" s="648"/>
      <c r="M4" s="663" t="s">
        <v>119</v>
      </c>
      <c r="N4" s="664"/>
      <c r="O4" s="664" t="s">
        <v>120</v>
      </c>
      <c r="P4" s="665"/>
    </row>
    <row r="5" spans="1:16" ht="15.75" thickBot="1">
      <c r="A5" s="644"/>
      <c r="B5" s="660"/>
      <c r="C5" s="666" t="s">
        <v>121</v>
      </c>
      <c r="D5" s="667"/>
      <c r="E5" s="668" t="s">
        <v>122</v>
      </c>
      <c r="F5" s="669"/>
      <c r="G5" s="670" t="s">
        <v>123</v>
      </c>
      <c r="H5" s="671"/>
      <c r="I5" s="670" t="s">
        <v>124</v>
      </c>
      <c r="J5" s="672"/>
      <c r="K5" s="673" t="s">
        <v>125</v>
      </c>
      <c r="L5" s="674"/>
      <c r="M5" s="673" t="s">
        <v>123</v>
      </c>
      <c r="N5" s="675"/>
      <c r="O5" s="675" t="s">
        <v>123</v>
      </c>
      <c r="P5" s="674"/>
    </row>
    <row r="6" spans="1:16" ht="15.75" thickBot="1">
      <c r="A6" s="645"/>
      <c r="B6" s="645"/>
      <c r="C6" s="335" t="s">
        <v>131</v>
      </c>
      <c r="D6" s="335" t="s">
        <v>133</v>
      </c>
      <c r="E6" s="336" t="s">
        <v>126</v>
      </c>
      <c r="F6" s="337" t="s">
        <v>127</v>
      </c>
      <c r="G6" s="336" t="s">
        <v>126</v>
      </c>
      <c r="H6" s="337" t="s">
        <v>127</v>
      </c>
      <c r="I6" s="336" t="s">
        <v>126</v>
      </c>
      <c r="J6" s="337" t="s">
        <v>127</v>
      </c>
      <c r="K6" s="336" t="s">
        <v>126</v>
      </c>
      <c r="L6" s="337" t="s">
        <v>127</v>
      </c>
      <c r="M6" s="336" t="s">
        <v>126</v>
      </c>
      <c r="N6" s="337" t="s">
        <v>127</v>
      </c>
      <c r="O6" s="336" t="s">
        <v>126</v>
      </c>
      <c r="P6" s="337" t="s">
        <v>127</v>
      </c>
    </row>
    <row r="7" spans="1:16" ht="14.25" customHeight="1">
      <c r="A7" s="338" t="s">
        <v>1</v>
      </c>
      <c r="B7" s="339">
        <v>63</v>
      </c>
      <c r="C7" s="340">
        <v>63</v>
      </c>
      <c r="D7" s="340">
        <v>63</v>
      </c>
      <c r="E7" s="341">
        <v>119</v>
      </c>
      <c r="F7" s="342">
        <v>92</v>
      </c>
      <c r="G7" s="341">
        <v>0.5</v>
      </c>
      <c r="H7" s="342">
        <v>0.4</v>
      </c>
      <c r="I7" s="343">
        <v>0.3</v>
      </c>
      <c r="J7" s="344">
        <v>0.3</v>
      </c>
      <c r="K7" s="345">
        <f aca="true" t="shared" si="0" ref="K7:K29">G7/D7*1000</f>
        <v>7.936507936507936</v>
      </c>
      <c r="L7" s="346">
        <v>7.142857142857143</v>
      </c>
      <c r="M7" s="347"/>
      <c r="N7" s="348">
        <v>95.5</v>
      </c>
      <c r="O7" s="349"/>
      <c r="P7" s="348">
        <v>0.5</v>
      </c>
    </row>
    <row r="8" spans="1:16" ht="15">
      <c r="A8" s="350" t="s">
        <v>78</v>
      </c>
      <c r="B8" s="351">
        <v>1191</v>
      </c>
      <c r="C8" s="352">
        <v>1132</v>
      </c>
      <c r="D8" s="352">
        <v>1132</v>
      </c>
      <c r="E8" s="341">
        <v>2448.5</v>
      </c>
      <c r="F8" s="342">
        <v>2440</v>
      </c>
      <c r="G8" s="341">
        <v>11.5</v>
      </c>
      <c r="H8" s="342">
        <v>11.5</v>
      </c>
      <c r="I8" s="341">
        <v>10</v>
      </c>
      <c r="J8" s="342">
        <v>10</v>
      </c>
      <c r="K8" s="345">
        <f t="shared" si="0"/>
        <v>10.159010600706713</v>
      </c>
      <c r="L8" s="353">
        <v>10</v>
      </c>
      <c r="M8" s="347">
        <v>557</v>
      </c>
      <c r="N8" s="347">
        <v>557</v>
      </c>
      <c r="O8" s="354">
        <v>3</v>
      </c>
      <c r="P8" s="347">
        <v>3</v>
      </c>
    </row>
    <row r="9" spans="1:16" ht="15">
      <c r="A9" s="350" t="s">
        <v>79</v>
      </c>
      <c r="B9" s="351">
        <v>1130</v>
      </c>
      <c r="C9" s="352">
        <v>1130</v>
      </c>
      <c r="D9" s="352">
        <v>1130</v>
      </c>
      <c r="E9" s="341">
        <v>3387.4</v>
      </c>
      <c r="F9" s="342">
        <v>3388.7</v>
      </c>
      <c r="G9" s="341">
        <v>13.6</v>
      </c>
      <c r="H9" s="342">
        <v>13.9</v>
      </c>
      <c r="I9" s="341">
        <v>11.7</v>
      </c>
      <c r="J9" s="342">
        <v>12.8</v>
      </c>
      <c r="K9" s="345">
        <f t="shared" si="0"/>
        <v>12.035398230088497</v>
      </c>
      <c r="L9" s="353">
        <v>12.3</v>
      </c>
      <c r="M9" s="347">
        <v>950</v>
      </c>
      <c r="N9" s="347">
        <v>950</v>
      </c>
      <c r="O9" s="354">
        <v>4</v>
      </c>
      <c r="P9" s="347">
        <v>4</v>
      </c>
    </row>
    <row r="10" spans="1:16" ht="15">
      <c r="A10" s="350" t="s">
        <v>2</v>
      </c>
      <c r="B10" s="351">
        <v>395</v>
      </c>
      <c r="C10" s="352">
        <v>395</v>
      </c>
      <c r="D10" s="352">
        <v>395</v>
      </c>
      <c r="E10" s="341">
        <v>1038.8</v>
      </c>
      <c r="F10" s="342">
        <v>970.6</v>
      </c>
      <c r="G10" s="341">
        <v>3.8</v>
      </c>
      <c r="H10" s="342">
        <v>3.8</v>
      </c>
      <c r="I10" s="341">
        <v>3.6</v>
      </c>
      <c r="J10" s="342">
        <v>3.4</v>
      </c>
      <c r="K10" s="345">
        <f t="shared" si="0"/>
        <v>9.620253164556962</v>
      </c>
      <c r="L10" s="353">
        <v>9.5</v>
      </c>
      <c r="M10" s="348">
        <v>442.7</v>
      </c>
      <c r="N10" s="347">
        <v>430</v>
      </c>
      <c r="O10" s="354">
        <v>1</v>
      </c>
      <c r="P10" s="347">
        <v>1</v>
      </c>
    </row>
    <row r="11" spans="1:16" ht="15">
      <c r="A11" s="350" t="s">
        <v>3</v>
      </c>
      <c r="B11" s="351">
        <v>690</v>
      </c>
      <c r="C11" s="352">
        <v>690</v>
      </c>
      <c r="D11" s="352">
        <v>690</v>
      </c>
      <c r="E11" s="341">
        <v>1959.5</v>
      </c>
      <c r="F11" s="342">
        <v>1790.9</v>
      </c>
      <c r="G11" s="341">
        <v>7.6</v>
      </c>
      <c r="H11" s="342">
        <v>6.2</v>
      </c>
      <c r="I11" s="341">
        <v>6.6</v>
      </c>
      <c r="J11" s="342">
        <v>5.4</v>
      </c>
      <c r="K11" s="345">
        <f t="shared" si="0"/>
        <v>11.014492753623188</v>
      </c>
      <c r="L11" s="353">
        <v>9</v>
      </c>
      <c r="M11" s="347">
        <v>780</v>
      </c>
      <c r="N11" s="347">
        <v>653</v>
      </c>
      <c r="O11" s="354">
        <v>4</v>
      </c>
      <c r="P11" s="347">
        <v>3</v>
      </c>
    </row>
    <row r="12" spans="1:16" ht="15">
      <c r="A12" s="350" t="s">
        <v>19</v>
      </c>
      <c r="B12" s="351">
        <v>473</v>
      </c>
      <c r="C12" s="352">
        <v>482</v>
      </c>
      <c r="D12" s="352">
        <v>482</v>
      </c>
      <c r="E12" s="341">
        <v>1555.5</v>
      </c>
      <c r="F12" s="342">
        <v>1512.8</v>
      </c>
      <c r="G12" s="341">
        <v>9</v>
      </c>
      <c r="H12" s="342">
        <v>8.9</v>
      </c>
      <c r="I12" s="341">
        <v>8.7</v>
      </c>
      <c r="J12" s="342">
        <v>8.8</v>
      </c>
      <c r="K12" s="345">
        <f t="shared" si="0"/>
        <v>18.672199170124482</v>
      </c>
      <c r="L12" s="353">
        <v>18.5</v>
      </c>
      <c r="M12" s="347">
        <v>1488</v>
      </c>
      <c r="N12" s="347">
        <v>1535</v>
      </c>
      <c r="O12" s="354">
        <v>8.7</v>
      </c>
      <c r="P12" s="347">
        <v>8.5</v>
      </c>
    </row>
    <row r="13" spans="1:16" ht="15">
      <c r="A13" s="350" t="s">
        <v>4</v>
      </c>
      <c r="B13" s="351">
        <v>733</v>
      </c>
      <c r="C13" s="352">
        <v>751</v>
      </c>
      <c r="D13" s="352">
        <v>751</v>
      </c>
      <c r="E13" s="341">
        <v>1764</v>
      </c>
      <c r="F13" s="342">
        <v>1757</v>
      </c>
      <c r="G13" s="341">
        <v>9.7</v>
      </c>
      <c r="H13" s="342">
        <v>9.5</v>
      </c>
      <c r="I13" s="341">
        <v>9.2</v>
      </c>
      <c r="J13" s="342">
        <v>8.9</v>
      </c>
      <c r="K13" s="345">
        <f t="shared" si="0"/>
        <v>12.91611185086551</v>
      </c>
      <c r="L13" s="353">
        <v>9.8</v>
      </c>
      <c r="M13" s="347">
        <v>796</v>
      </c>
      <c r="N13" s="348">
        <v>753</v>
      </c>
      <c r="O13" s="354">
        <v>3.5</v>
      </c>
      <c r="P13" s="347">
        <v>3</v>
      </c>
    </row>
    <row r="14" spans="1:16" ht="15">
      <c r="A14" s="350" t="s">
        <v>5</v>
      </c>
      <c r="B14" s="351">
        <v>2742</v>
      </c>
      <c r="C14" s="352">
        <v>2742</v>
      </c>
      <c r="D14" s="352">
        <v>2742</v>
      </c>
      <c r="E14" s="341">
        <v>1906.9</v>
      </c>
      <c r="F14" s="342">
        <v>1950</v>
      </c>
      <c r="G14" s="341">
        <v>25</v>
      </c>
      <c r="H14" s="342">
        <v>25.9</v>
      </c>
      <c r="I14" s="341">
        <v>21</v>
      </c>
      <c r="J14" s="342">
        <v>21</v>
      </c>
      <c r="K14" s="345">
        <f t="shared" si="0"/>
        <v>9.11743253099927</v>
      </c>
      <c r="L14" s="353">
        <v>9.4</v>
      </c>
      <c r="M14" s="348">
        <v>220</v>
      </c>
      <c r="N14" s="347">
        <v>220</v>
      </c>
      <c r="O14" s="354">
        <v>10</v>
      </c>
      <c r="P14" s="347">
        <v>10</v>
      </c>
    </row>
    <row r="15" spans="1:16" ht="15">
      <c r="A15" s="350" t="s">
        <v>6</v>
      </c>
      <c r="B15" s="351">
        <v>549</v>
      </c>
      <c r="C15" s="352">
        <v>552</v>
      </c>
      <c r="D15" s="352">
        <v>552</v>
      </c>
      <c r="E15" s="341">
        <v>1243.6</v>
      </c>
      <c r="F15" s="342">
        <v>1425</v>
      </c>
      <c r="G15" s="341">
        <v>5.5</v>
      </c>
      <c r="H15" s="342">
        <v>7</v>
      </c>
      <c r="I15" s="341">
        <v>5</v>
      </c>
      <c r="J15" s="342">
        <v>6.5</v>
      </c>
      <c r="K15" s="345">
        <f t="shared" si="0"/>
        <v>9.963768115942027</v>
      </c>
      <c r="L15" s="353">
        <v>10</v>
      </c>
      <c r="M15" s="347">
        <v>67.5</v>
      </c>
      <c r="N15" s="347">
        <v>65.7</v>
      </c>
      <c r="O15" s="354">
        <v>0.3</v>
      </c>
      <c r="P15" s="347">
        <v>0.3</v>
      </c>
    </row>
    <row r="16" spans="1:16" ht="15" customHeight="1">
      <c r="A16" s="350" t="s">
        <v>7</v>
      </c>
      <c r="B16" s="351">
        <v>643</v>
      </c>
      <c r="C16" s="352">
        <v>578</v>
      </c>
      <c r="D16" s="352">
        <v>578</v>
      </c>
      <c r="E16" s="341">
        <v>1617.5</v>
      </c>
      <c r="F16" s="342">
        <v>1952.8</v>
      </c>
      <c r="G16" s="341">
        <v>5.3</v>
      </c>
      <c r="H16" s="342">
        <v>9.7</v>
      </c>
      <c r="I16" s="341">
        <v>4.6</v>
      </c>
      <c r="J16" s="342">
        <v>8.2</v>
      </c>
      <c r="K16" s="345">
        <f t="shared" si="0"/>
        <v>9.16955017301038</v>
      </c>
      <c r="L16" s="353">
        <v>15</v>
      </c>
      <c r="M16" s="347">
        <v>2822</v>
      </c>
      <c r="N16" s="347">
        <v>2985</v>
      </c>
      <c r="O16" s="355">
        <v>14</v>
      </c>
      <c r="P16" s="356">
        <v>15</v>
      </c>
    </row>
    <row r="17" spans="1:16" ht="15">
      <c r="A17" s="350" t="s">
        <v>8</v>
      </c>
      <c r="B17" s="351">
        <v>980</v>
      </c>
      <c r="C17" s="352">
        <v>1000</v>
      </c>
      <c r="D17" s="352">
        <v>1000</v>
      </c>
      <c r="E17" s="341">
        <v>3910</v>
      </c>
      <c r="F17" s="342">
        <v>3524</v>
      </c>
      <c r="G17" s="341">
        <v>19</v>
      </c>
      <c r="H17" s="342">
        <v>16.4</v>
      </c>
      <c r="I17" s="341">
        <v>18.8</v>
      </c>
      <c r="J17" s="342">
        <v>16.1</v>
      </c>
      <c r="K17" s="345">
        <f t="shared" si="0"/>
        <v>19</v>
      </c>
      <c r="L17" s="353">
        <v>16.7</v>
      </c>
      <c r="M17" s="347">
        <v>1184</v>
      </c>
      <c r="N17" s="347">
        <v>1056</v>
      </c>
      <c r="O17" s="357">
        <v>5</v>
      </c>
      <c r="P17" s="358">
        <v>5</v>
      </c>
    </row>
    <row r="18" spans="1:16" ht="15">
      <c r="A18" s="350" t="s">
        <v>9</v>
      </c>
      <c r="B18" s="351">
        <v>562</v>
      </c>
      <c r="C18" s="352">
        <v>534</v>
      </c>
      <c r="D18" s="352">
        <v>534</v>
      </c>
      <c r="E18" s="341">
        <v>1244.3</v>
      </c>
      <c r="F18" s="342">
        <v>1207</v>
      </c>
      <c r="G18" s="341">
        <v>4.7</v>
      </c>
      <c r="H18" s="342">
        <v>4.8</v>
      </c>
      <c r="I18" s="341">
        <v>3.4</v>
      </c>
      <c r="J18" s="342">
        <v>3.4</v>
      </c>
      <c r="K18" s="345">
        <f t="shared" si="0"/>
        <v>8.801498127340825</v>
      </c>
      <c r="L18" s="353">
        <v>9</v>
      </c>
      <c r="M18" s="348">
        <v>1388.7</v>
      </c>
      <c r="N18" s="347">
        <v>1319.4</v>
      </c>
      <c r="O18" s="357">
        <v>8.5</v>
      </c>
      <c r="P18" s="358">
        <v>8.6</v>
      </c>
    </row>
    <row r="19" spans="1:16" ht="15">
      <c r="A19" s="350" t="s">
        <v>81</v>
      </c>
      <c r="B19" s="351">
        <v>1293</v>
      </c>
      <c r="C19" s="352">
        <v>1243</v>
      </c>
      <c r="D19" s="352">
        <v>1243</v>
      </c>
      <c r="E19" s="341">
        <v>3145</v>
      </c>
      <c r="F19" s="342">
        <v>3144</v>
      </c>
      <c r="G19" s="341">
        <v>13.2</v>
      </c>
      <c r="H19" s="342">
        <v>11.9</v>
      </c>
      <c r="I19" s="341">
        <v>9.7</v>
      </c>
      <c r="J19" s="342">
        <v>12.1</v>
      </c>
      <c r="K19" s="345">
        <f t="shared" si="0"/>
        <v>10.619469026548673</v>
      </c>
      <c r="L19" s="353">
        <v>9.4</v>
      </c>
      <c r="M19" s="347">
        <v>853</v>
      </c>
      <c r="N19" s="347">
        <v>853</v>
      </c>
      <c r="O19" s="357">
        <v>4</v>
      </c>
      <c r="P19" s="358">
        <v>4</v>
      </c>
    </row>
    <row r="20" spans="1:16" ht="15">
      <c r="A20" s="350" t="s">
        <v>10</v>
      </c>
      <c r="B20" s="351">
        <v>1284</v>
      </c>
      <c r="C20" s="352">
        <v>1267</v>
      </c>
      <c r="D20" s="352">
        <v>1267</v>
      </c>
      <c r="E20" s="341">
        <v>3304</v>
      </c>
      <c r="F20" s="342">
        <v>3515</v>
      </c>
      <c r="G20" s="341">
        <v>13.3</v>
      </c>
      <c r="H20" s="342">
        <v>14.8</v>
      </c>
      <c r="I20" s="341">
        <v>11.8</v>
      </c>
      <c r="J20" s="342">
        <v>13.7</v>
      </c>
      <c r="K20" s="345">
        <f t="shared" si="0"/>
        <v>10.497237569060774</v>
      </c>
      <c r="L20" s="353">
        <v>11.7</v>
      </c>
      <c r="M20" s="347">
        <v>234.8</v>
      </c>
      <c r="N20" s="347">
        <v>227.4</v>
      </c>
      <c r="O20" s="357">
        <v>1.2</v>
      </c>
      <c r="P20" s="358">
        <v>1.2</v>
      </c>
    </row>
    <row r="21" spans="1:16" ht="15" customHeight="1">
      <c r="A21" s="350" t="s">
        <v>11</v>
      </c>
      <c r="B21" s="351">
        <v>593</v>
      </c>
      <c r="C21" s="352">
        <v>618</v>
      </c>
      <c r="D21" s="352">
        <v>618</v>
      </c>
      <c r="E21" s="341">
        <v>1230.6</v>
      </c>
      <c r="F21" s="342">
        <v>1054.2</v>
      </c>
      <c r="G21" s="341">
        <v>6.1</v>
      </c>
      <c r="H21" s="342">
        <v>5.4</v>
      </c>
      <c r="I21" s="341">
        <v>4.1</v>
      </c>
      <c r="J21" s="342">
        <v>4.8</v>
      </c>
      <c r="K21" s="345">
        <f t="shared" si="0"/>
        <v>9.870550161812297</v>
      </c>
      <c r="L21" s="353">
        <v>9</v>
      </c>
      <c r="M21" s="347">
        <v>412.4</v>
      </c>
      <c r="N21" s="348">
        <v>416.7</v>
      </c>
      <c r="O21" s="357">
        <v>1.7</v>
      </c>
      <c r="P21" s="358">
        <v>1.8</v>
      </c>
    </row>
    <row r="22" spans="1:16" ht="15">
      <c r="A22" s="350" t="s">
        <v>21</v>
      </c>
      <c r="B22" s="351">
        <v>998</v>
      </c>
      <c r="C22" s="352">
        <v>1037</v>
      </c>
      <c r="D22" s="352">
        <v>1037</v>
      </c>
      <c r="E22" s="341">
        <v>2819</v>
      </c>
      <c r="F22" s="342">
        <v>1898</v>
      </c>
      <c r="G22" s="341">
        <v>12.4</v>
      </c>
      <c r="H22" s="342">
        <v>11.5</v>
      </c>
      <c r="I22" s="341">
        <v>11.9</v>
      </c>
      <c r="J22" s="342">
        <v>10.5</v>
      </c>
      <c r="K22" s="345">
        <f t="shared" si="0"/>
        <v>11.957569913211186</v>
      </c>
      <c r="L22" s="353">
        <v>11.5</v>
      </c>
      <c r="M22" s="348">
        <v>1745</v>
      </c>
      <c r="N22" s="347">
        <v>1707</v>
      </c>
      <c r="O22" s="357">
        <v>7.1</v>
      </c>
      <c r="P22" s="358">
        <v>7.5</v>
      </c>
    </row>
    <row r="23" spans="1:16" ht="15">
      <c r="A23" s="350" t="s">
        <v>83</v>
      </c>
      <c r="B23" s="351">
        <v>1878</v>
      </c>
      <c r="C23" s="352">
        <v>1774</v>
      </c>
      <c r="D23" s="352">
        <v>1774</v>
      </c>
      <c r="E23" s="342">
        <v>8224</v>
      </c>
      <c r="F23" s="342">
        <v>9326</v>
      </c>
      <c r="G23" s="341">
        <v>33.4</v>
      </c>
      <c r="H23" s="342">
        <v>35.7</v>
      </c>
      <c r="I23" s="341">
        <v>31.7</v>
      </c>
      <c r="J23" s="342">
        <v>33.6</v>
      </c>
      <c r="K23" s="345">
        <f t="shared" si="0"/>
        <v>18.827508455467868</v>
      </c>
      <c r="L23" s="353">
        <v>18.8</v>
      </c>
      <c r="M23" s="347">
        <v>819.9</v>
      </c>
      <c r="N23" s="347">
        <v>744.4</v>
      </c>
      <c r="O23" s="357">
        <v>4.4</v>
      </c>
      <c r="P23" s="358">
        <v>3</v>
      </c>
    </row>
    <row r="24" spans="1:16" ht="15">
      <c r="A24" s="350" t="s">
        <v>12</v>
      </c>
      <c r="B24" s="351">
        <v>445</v>
      </c>
      <c r="C24" s="352">
        <v>445</v>
      </c>
      <c r="D24" s="352">
        <v>445</v>
      </c>
      <c r="E24" s="341">
        <v>1192.5</v>
      </c>
      <c r="F24" s="342">
        <v>966.1</v>
      </c>
      <c r="G24" s="341">
        <v>4.8</v>
      </c>
      <c r="H24" s="342">
        <v>3.9</v>
      </c>
      <c r="I24" s="341">
        <v>2.5</v>
      </c>
      <c r="J24" s="342">
        <v>2.4</v>
      </c>
      <c r="K24" s="345">
        <f t="shared" si="0"/>
        <v>10.786516853932584</v>
      </c>
      <c r="L24" s="353">
        <v>9.9</v>
      </c>
      <c r="M24" s="347">
        <v>568.7</v>
      </c>
      <c r="N24" s="347">
        <v>554.4</v>
      </c>
      <c r="O24" s="357">
        <v>2.8</v>
      </c>
      <c r="P24" s="358">
        <v>2.8</v>
      </c>
    </row>
    <row r="25" spans="1:16" ht="15">
      <c r="A25" s="350" t="s">
        <v>13</v>
      </c>
      <c r="B25" s="351">
        <v>1440</v>
      </c>
      <c r="C25" s="352">
        <v>1493</v>
      </c>
      <c r="D25" s="352">
        <v>1493</v>
      </c>
      <c r="E25" s="342">
        <v>5406</v>
      </c>
      <c r="F25" s="342">
        <v>4545</v>
      </c>
      <c r="G25" s="341">
        <v>21.5</v>
      </c>
      <c r="H25" s="342">
        <v>19.3</v>
      </c>
      <c r="I25" s="341">
        <v>18.9</v>
      </c>
      <c r="J25" s="342">
        <v>17.6</v>
      </c>
      <c r="K25" s="345">
        <f t="shared" si="0"/>
        <v>14.400535833891492</v>
      </c>
      <c r="L25" s="353">
        <v>13.9</v>
      </c>
      <c r="M25" s="347"/>
      <c r="N25" s="347"/>
      <c r="O25" s="359"/>
      <c r="P25" s="360"/>
    </row>
    <row r="26" spans="1:16" ht="15">
      <c r="A26" s="350" t="s">
        <v>84</v>
      </c>
      <c r="B26" s="351">
        <v>537</v>
      </c>
      <c r="C26" s="352">
        <v>815</v>
      </c>
      <c r="D26" s="352">
        <v>815</v>
      </c>
      <c r="E26" s="341">
        <v>1111.2</v>
      </c>
      <c r="F26" s="342">
        <v>856.6</v>
      </c>
      <c r="G26" s="341">
        <v>7.1</v>
      </c>
      <c r="H26" s="342">
        <v>5.6</v>
      </c>
      <c r="I26" s="341">
        <v>6.7</v>
      </c>
      <c r="J26" s="342">
        <v>5.2</v>
      </c>
      <c r="K26" s="345">
        <f t="shared" si="0"/>
        <v>8.71165644171779</v>
      </c>
      <c r="L26" s="353">
        <v>10.6</v>
      </c>
      <c r="M26" s="347">
        <v>2982</v>
      </c>
      <c r="N26" s="347">
        <v>3045</v>
      </c>
      <c r="O26" s="354">
        <v>11</v>
      </c>
      <c r="P26" s="347">
        <v>10</v>
      </c>
    </row>
    <row r="27" spans="1:16" ht="15">
      <c r="A27" s="350" t="s">
        <v>14</v>
      </c>
      <c r="B27" s="351">
        <v>4388</v>
      </c>
      <c r="C27" s="352">
        <v>4505</v>
      </c>
      <c r="D27" s="352">
        <v>4505</v>
      </c>
      <c r="E27" s="341">
        <v>17537</v>
      </c>
      <c r="F27" s="342">
        <v>12089</v>
      </c>
      <c r="G27" s="341">
        <v>84</v>
      </c>
      <c r="H27" s="342">
        <v>64</v>
      </c>
      <c r="I27" s="341">
        <v>66</v>
      </c>
      <c r="J27" s="342">
        <v>61</v>
      </c>
      <c r="K27" s="345">
        <f t="shared" si="0"/>
        <v>18.645948945615984</v>
      </c>
      <c r="L27" s="353">
        <v>15.7</v>
      </c>
      <c r="M27" s="347">
        <v>1366</v>
      </c>
      <c r="N27" s="347">
        <v>1414</v>
      </c>
      <c r="O27" s="354">
        <v>6</v>
      </c>
      <c r="P27" s="347">
        <v>8</v>
      </c>
    </row>
    <row r="28" spans="1:16" ht="0.75" customHeight="1" thickBot="1">
      <c r="A28" s="361" t="s">
        <v>128</v>
      </c>
      <c r="B28" s="362">
        <v>100</v>
      </c>
      <c r="C28" s="363">
        <v>100</v>
      </c>
      <c r="D28" s="363">
        <v>100</v>
      </c>
      <c r="E28" s="364">
        <v>68</v>
      </c>
      <c r="F28" s="365">
        <v>0</v>
      </c>
      <c r="G28" s="364">
        <v>0.7</v>
      </c>
      <c r="H28" s="365">
        <v>0.7</v>
      </c>
      <c r="I28" s="364">
        <v>2.4</v>
      </c>
      <c r="J28" s="366">
        <v>2.4</v>
      </c>
      <c r="K28" s="367">
        <f t="shared" si="0"/>
        <v>6.999999999999999</v>
      </c>
      <c r="L28" s="368">
        <v>6.999999999999999</v>
      </c>
      <c r="M28" s="369"/>
      <c r="N28" s="370"/>
      <c r="O28" s="371"/>
      <c r="P28" s="372"/>
    </row>
    <row r="29" spans="1:16" ht="15" thickBot="1">
      <c r="A29" s="373" t="s">
        <v>129</v>
      </c>
      <c r="B29" s="374">
        <f>SUM(B7:B28)</f>
        <v>23107</v>
      </c>
      <c r="C29" s="375">
        <f>SUM(C7:C27)</f>
        <v>23246</v>
      </c>
      <c r="D29" s="375">
        <f>SUM(D7:D27)</f>
        <v>23246</v>
      </c>
      <c r="E29" s="376">
        <f>SUM(E7:E27)</f>
        <v>66164.29999999999</v>
      </c>
      <c r="F29" s="377">
        <f>SUM(F7:F28)</f>
        <v>59404.7</v>
      </c>
      <c r="G29" s="376">
        <f>SUM(G7:G28)</f>
        <v>311.7</v>
      </c>
      <c r="H29" s="377">
        <f>SUM(H7:H28)</f>
        <v>290.8</v>
      </c>
      <c r="I29" s="376">
        <f>SUM(I7:I28)</f>
        <v>268.59999999999997</v>
      </c>
      <c r="J29" s="378">
        <f>SUM(J7:J28)</f>
        <v>268.09999999999997</v>
      </c>
      <c r="K29" s="379">
        <f t="shared" si="0"/>
        <v>13.408758496085348</v>
      </c>
      <c r="L29" s="380">
        <v>13.1</v>
      </c>
      <c r="M29" s="376">
        <f>SUM(M7:M28)</f>
        <v>19677.7</v>
      </c>
      <c r="N29" s="376">
        <f>SUM(N7:N28)</f>
        <v>19581.5</v>
      </c>
      <c r="O29" s="381">
        <f>SUM(O7:O28)</f>
        <v>100.2</v>
      </c>
      <c r="P29" s="377">
        <f>SUM(P7:P28)</f>
        <v>100.2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2018-08-28T06:32:53Z</cp:lastPrinted>
  <dcterms:created xsi:type="dcterms:W3CDTF">2017-08-13T06:13:14Z</dcterms:created>
  <dcterms:modified xsi:type="dcterms:W3CDTF">2018-08-28T06:44:29Z</dcterms:modified>
  <cp:category/>
  <cp:version/>
  <cp:contentType/>
  <cp:contentStatus/>
</cp:coreProperties>
</file>