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погода" sheetId="3" r:id="rId3"/>
    <sheet name="молоко" sheetId="4" r:id="rId4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<sst xmlns="http://schemas.openxmlformats.org/spreadsheetml/2006/main" count="251" uniqueCount="114">
  <si>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</si>
  <si>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</si>
  <si>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</si>
  <si>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</si>
  <si>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</si>
  <si>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</si>
  <si>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</si>
  <si>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</si>
  <si>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</si>
  <si>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</si>
  <si>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</si>
  <si>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</si>
  <si>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</si>
  <si>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</si>
  <si>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</si>
  <si>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</si>
  <si>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</si>
  <si>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</si>
  <si>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</si>
  <si>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</si>
  <si>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</si>
  <si>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</si>
  <si>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</si>
  <si>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</si>
  <si>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</si>
  <si>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</si>
  <si>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</si>
  <si>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</si>
  <si>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</si>
  <si>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</si>
  <si>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</si>
  <si>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</si>
  <si>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</si>
  <si>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</si>
  <si>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</si>
  <si>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</si>
  <si>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</si>
  <si>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</si>
  <si>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</si>
  <si>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</si>
  <si>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</si>
  <si>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</si>
  <si>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</si>
  <si>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</si>
  <si>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</si>
  <si>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</si>
  <si>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</si>
  <si>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</si>
  <si>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</si>
  <si>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</si>
  <si>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</si>
  <si>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</si>
  <si>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</si>
  <si>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</si>
  <si>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</si>
  <si>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</si>
  <si>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</si>
  <si>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</si>
  <si>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</si>
  <si>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</si>
  <si>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</si>
  <si>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</si>
  <si>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</si>
  <si>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</si>
  <si>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</si>
  <si>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</si>
  <si>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</si>
  <si>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</si>
  <si>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</si>
  <si>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</si>
  <si>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</si>
  <si>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</si>
  <si>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</si>
  <si>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</si>
  <si>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</si>
  <si>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</si>
  <si>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</si>
  <si>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</si>
  <si>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</si>
  <si>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</si>
  <si>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</si>
  <si>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</si>
  <si>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</si>
  <si>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</si>
  <si>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</si>
  <si>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</si>
  <si>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</si>
  <si>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</si>
  <si>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</si>
  <si>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</si>
  <si>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</si>
  <si>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</si>
  <si>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</si>
  <si>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</si>
  <si>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21.05.</t>
  </si>
  <si>
    <t>Оперативная информация об агрометеорологических условиях  на территори Ульяновской области по состоянию на 21.05.2019</t>
  </si>
  <si>
    <t>Осадки, температура</t>
  </si>
  <si>
    <t>22.05.</t>
  </si>
  <si>
    <t>2 градуса</t>
  </si>
  <si>
    <t>8-10 градусов, ночью 2-3 градуса</t>
  </si>
  <si>
    <t>8 градусов</t>
  </si>
  <si>
    <t>7 градусов</t>
  </si>
  <si>
    <t>4 градуса</t>
  </si>
  <si>
    <t>15 градусов</t>
  </si>
  <si>
    <t>12 градусов</t>
  </si>
  <si>
    <t>2,5 градуса, ночью опускалась до минус 5</t>
  </si>
  <si>
    <t>15 градусов, местами были заморозки</t>
  </si>
  <si>
    <t>3 градуса, заморозки</t>
  </si>
  <si>
    <t>5 градусов, ночью опускалась до минус 3</t>
  </si>
  <si>
    <t>14 градусов, заморозки ночью</t>
  </si>
  <si>
    <t>12 градусов, ночью опускалась до минус 3</t>
  </si>
  <si>
    <t>14 градусов</t>
  </si>
  <si>
    <t>12 градусов, местами заморозки</t>
  </si>
  <si>
    <t>6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</si>
</sst>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6" fillId="3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96" applyFont="1" applyFill="1" applyBorder="1" applyAlignment="1" applyProtection="1">
      <alignment horizontal="center" vertical="center" wrapText="1"/>
      <protection locked="0"/>
    </xf>
    <xf numFmtId="0" fontId="34" fillId="0" borderId="29" xfId="100" applyFont="1" applyFill="1" applyBorder="1" applyAlignment="1" applyProtection="1">
      <alignment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164" fontId="34" fillId="0" borderId="38" xfId="0" applyNumberFormat="1" applyFont="1" applyBorder="1" applyAlignment="1">
      <alignment horizontal="center" vertical="center"/>
    </xf>
    <xf numFmtId="164" fontId="34" fillId="0" borderId="39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164" fontId="34" fillId="0" borderId="41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1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0" fontId="36" fillId="0" borderId="68" xfId="93" applyFont="1" applyFill="1" applyBorder="1" applyAlignment="1">
      <alignment vertical="top" wrapText="1"/>
      <protection/>
    </xf>
    <xf numFmtId="0" fontId="35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16" fontId="34" fillId="0" borderId="10" xfId="0" applyNumberFormat="1" applyFont="1" applyBorder="1" applyAlignment="1">
      <alignment horizontal="center" vertical="top" wrapText="1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6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3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4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6" fillId="38" borderId="7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38" borderId="4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76" xfId="98" applyFont="1" applyFill="1" applyBorder="1" applyAlignment="1" applyProtection="1">
      <alignment horizontal="center" vertical="center" wrapText="1"/>
      <protection locked="0"/>
    </xf>
    <xf numFmtId="0" fontId="36" fillId="0" borderId="77" xfId="98" applyFont="1" applyFill="1" applyBorder="1" applyAlignment="1" applyProtection="1">
      <alignment horizontal="center" vertical="center" wrapText="1"/>
      <protection locked="0"/>
    </xf>
    <xf numFmtId="0" fontId="36" fillId="0" borderId="78" xfId="98" applyFont="1" applyFill="1" applyBorder="1" applyAlignment="1" applyProtection="1">
      <alignment horizontal="center" vertical="center" wrapText="1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81" xfId="98" applyFont="1" applyFill="1" applyBorder="1" applyAlignment="1" applyProtection="1">
      <alignment horizontal="center"/>
      <protection locked="0"/>
    </xf>
    <xf numFmtId="0" fontId="36" fillId="0" borderId="82" xfId="93" applyFont="1" applyFill="1" applyBorder="1" applyAlignment="1">
      <alignment horizontal="center" vertical="center"/>
      <protection/>
    </xf>
    <xf numFmtId="0" fontId="36" fillId="0" borderId="80" xfId="93" applyFont="1" applyFill="1" applyBorder="1" applyAlignment="1">
      <alignment horizontal="center" vertical="center"/>
      <protection/>
    </xf>
    <xf numFmtId="0" fontId="36" fillId="0" borderId="83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84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  <xf numFmtId="0" fontId="36" fillId="0" borderId="79" xfId="99" applyFont="1" applyFill="1" applyBorder="1" applyAlignment="1" applyProtection="1">
      <alignment horizontal="center"/>
      <protection locked="0"/>
    </xf>
    <xf numFmtId="0" fontId="36" fillId="0" borderId="80" xfId="99" applyFont="1" applyFill="1" applyBorder="1" applyAlignment="1" applyProtection="1">
      <alignment horizontal="center"/>
      <protection locked="0"/>
    </xf>
    <xf numFmtId="0" fontId="36" fillId="0" borderId="81" xfId="99" applyFont="1" applyFill="1" applyBorder="1" applyAlignment="1" applyProtection="1">
      <alignment horizontal="center"/>
      <protection locked="0"/>
    </xf>
    <xf numFmtId="0" fontId="36" fillId="0" borderId="84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85" xfId="98" applyFont="1" applyFill="1" applyBorder="1" applyAlignment="1" applyProtection="1">
      <alignment horizontal="center"/>
      <protection locked="0"/>
    </xf>
    <xf numFmtId="0" fontId="36" fillId="0" borderId="86" xfId="98" applyFont="1" applyFill="1" applyBorder="1" applyAlignment="1" applyProtection="1">
      <alignment horizontal="center"/>
      <protection locked="0"/>
    </xf>
    <xf numFmtId="0" fontId="36" fillId="0" borderId="85" xfId="93" applyFont="1" applyFill="1" applyBorder="1" applyAlignment="1">
      <alignment horizontal="center"/>
      <protection/>
    </xf>
    <xf numFmtId="0" fontId="36" fillId="0" borderId="86" xfId="93" applyFont="1" applyFill="1" applyBorder="1" applyAlignment="1">
      <alignment horizontal="center"/>
      <protection/>
    </xf>
    <xf numFmtId="0" fontId="36" fillId="0" borderId="87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84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E15:F15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6.37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62" t="s">
        <v>22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48">
        <v>43606</v>
      </c>
      <c r="L2" s="149"/>
      <c r="M2" s="149"/>
      <c r="N2" s="149"/>
      <c r="O2" s="149"/>
      <c r="P2" s="149"/>
      <c r="Q2" s="14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47" t="s">
        <v>23</v>
      </c>
      <c r="B3" s="147" t="s">
        <v>24</v>
      </c>
      <c r="C3" s="147"/>
      <c r="D3" s="147"/>
      <c r="E3" s="147"/>
      <c r="F3" s="150" t="s">
        <v>25</v>
      </c>
      <c r="G3" s="152"/>
      <c r="H3" s="152"/>
      <c r="I3" s="152"/>
      <c r="J3" s="152"/>
      <c r="K3" s="152"/>
      <c r="L3" s="152"/>
      <c r="M3" s="152"/>
      <c r="N3" s="152"/>
      <c r="O3" s="152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50" t="s">
        <v>26</v>
      </c>
      <c r="AG3" s="151"/>
      <c r="AH3" s="151"/>
      <c r="AI3" s="151"/>
      <c r="AJ3" s="151"/>
      <c r="AK3" s="151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47" t="s">
        <v>27</v>
      </c>
      <c r="AW3" s="147"/>
      <c r="AX3" s="147" t="s">
        <v>28</v>
      </c>
      <c r="AY3" s="147"/>
      <c r="AZ3" s="158" t="s">
        <v>29</v>
      </c>
      <c r="BA3" s="159"/>
      <c r="BB3" s="147" t="s">
        <v>30</v>
      </c>
      <c r="BC3" s="147"/>
      <c r="BD3" s="156"/>
      <c r="BE3" s="156"/>
      <c r="BF3" s="157"/>
      <c r="BG3" s="157"/>
      <c r="BH3" s="157"/>
      <c r="BI3" s="157"/>
      <c r="BJ3" s="157"/>
      <c r="BK3" s="157"/>
    </row>
    <row r="4" spans="1:63" s="11" customFormat="1" ht="30.75" customHeight="1">
      <c r="A4" s="147"/>
      <c r="B4" s="147"/>
      <c r="C4" s="147"/>
      <c r="D4" s="147"/>
      <c r="E4" s="147"/>
      <c r="F4" s="147" t="s">
        <v>31</v>
      </c>
      <c r="G4" s="147"/>
      <c r="H4" s="147"/>
      <c r="I4" s="147"/>
      <c r="J4" s="154" t="s">
        <v>32</v>
      </c>
      <c r="K4" s="155"/>
      <c r="L4" s="154" t="s">
        <v>33</v>
      </c>
      <c r="M4" s="155"/>
      <c r="N4" s="163" t="s">
        <v>34</v>
      </c>
      <c r="O4" s="164"/>
      <c r="P4" s="163" t="s">
        <v>35</v>
      </c>
      <c r="Q4" s="164"/>
      <c r="R4" s="163" t="s">
        <v>36</v>
      </c>
      <c r="S4" s="164"/>
      <c r="T4" s="163" t="s">
        <v>37</v>
      </c>
      <c r="U4" s="164"/>
      <c r="V4" s="153" t="s">
        <v>38</v>
      </c>
      <c r="W4" s="153"/>
      <c r="X4" s="153" t="s">
        <v>39</v>
      </c>
      <c r="Y4" s="153"/>
      <c r="Z4" s="153" t="s">
        <v>40</v>
      </c>
      <c r="AA4" s="153"/>
      <c r="AB4" s="163" t="s">
        <v>41</v>
      </c>
      <c r="AC4" s="164"/>
      <c r="AD4" s="153" t="s">
        <v>42</v>
      </c>
      <c r="AE4" s="153"/>
      <c r="AF4" s="147" t="s">
        <v>31</v>
      </c>
      <c r="AG4" s="147"/>
      <c r="AH4" s="146" t="s">
        <v>43</v>
      </c>
      <c r="AI4" s="146"/>
      <c r="AJ4" s="146" t="s">
        <v>44</v>
      </c>
      <c r="AK4" s="146"/>
      <c r="AL4" s="146" t="s">
        <v>45</v>
      </c>
      <c r="AM4" s="146"/>
      <c r="AN4" s="146" t="s">
        <v>46</v>
      </c>
      <c r="AO4" s="146"/>
      <c r="AP4" s="154" t="s">
        <v>47</v>
      </c>
      <c r="AQ4" s="155"/>
      <c r="AR4" s="146" t="s">
        <v>48</v>
      </c>
      <c r="AS4" s="146"/>
      <c r="AT4" s="146" t="s">
        <v>59</v>
      </c>
      <c r="AU4" s="146"/>
      <c r="AV4" s="147"/>
      <c r="AW4" s="147"/>
      <c r="AX4" s="147"/>
      <c r="AY4" s="147"/>
      <c r="AZ4" s="160"/>
      <c r="BA4" s="161"/>
      <c r="BB4" s="147" t="s">
        <v>49</v>
      </c>
      <c r="BC4" s="147"/>
      <c r="BD4" s="146" t="s">
        <v>50</v>
      </c>
      <c r="BE4" s="146"/>
      <c r="BF4" s="146" t="s">
        <v>51</v>
      </c>
      <c r="BG4" s="146"/>
      <c r="BH4" s="146" t="s">
        <v>52</v>
      </c>
      <c r="BI4" s="146"/>
      <c r="BJ4" s="146" t="s">
        <v>53</v>
      </c>
      <c r="BK4" s="146"/>
    </row>
    <row r="5" spans="1:63" s="11" customFormat="1" ht="31.5" customHeight="1">
      <c r="A5" s="147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5">
        <f>F6+AF6+AV6+AX6+BB6+AZ6</f>
        <v>250</v>
      </c>
      <c r="C6" s="65">
        <f>G6+AG6+AW6+AY6+BC6+BA6</f>
        <v>250</v>
      </c>
      <c r="D6" s="66">
        <f aca="true" t="shared" si="0" ref="D6:D26">C6/B6*100</f>
        <v>100</v>
      </c>
      <c r="E6" s="18"/>
      <c r="F6" s="65">
        <f>J6+L6+N6+P6+R6+T6+V6+X6+AB6+AD6+Z6</f>
        <v>0</v>
      </c>
      <c r="G6" s="65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5">
        <f>AH6+AJ6+AL6+AN6+AP6+AR6+AT6</f>
        <v>250</v>
      </c>
      <c r="AG6" s="65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5" customHeight="1">
      <c r="A7" s="33" t="s">
        <v>14</v>
      </c>
      <c r="B7" s="65">
        <f>F7+AF7+AV7+AX7+BB7+AZ7</f>
        <v>14050</v>
      </c>
      <c r="C7" s="65">
        <f>G7+AG7+AW7+AY7+BC7+BA7</f>
        <v>16918</v>
      </c>
      <c r="D7" s="66">
        <f t="shared" si="0"/>
        <v>120.41281138790036</v>
      </c>
      <c r="E7" s="65">
        <v>368</v>
      </c>
      <c r="F7" s="65">
        <f>J7+L7+N7+P7+R7+T7+V7+X7+AB7+AD7+Z7</f>
        <v>2415</v>
      </c>
      <c r="G7" s="65">
        <f>K7+M7+O7+Q7+S7+U7+W7+Y7+AA7+AC7</f>
        <v>3323</v>
      </c>
      <c r="H7" s="66">
        <f aca="true" t="shared" si="1" ref="H7:H28">G7/F7*100</f>
        <v>137.59834368530022</v>
      </c>
      <c r="I7" s="65">
        <v>205</v>
      </c>
      <c r="J7" s="65">
        <v>150</v>
      </c>
      <c r="K7" s="65">
        <v>660</v>
      </c>
      <c r="L7" s="65">
        <v>150</v>
      </c>
      <c r="M7" s="65">
        <v>700</v>
      </c>
      <c r="N7" s="65">
        <v>1610</v>
      </c>
      <c r="O7" s="65">
        <v>1610</v>
      </c>
      <c r="P7" s="65"/>
      <c r="Q7" s="65"/>
      <c r="R7" s="65"/>
      <c r="S7" s="65"/>
      <c r="T7" s="65">
        <v>335</v>
      </c>
      <c r="U7" s="65">
        <v>213</v>
      </c>
      <c r="V7" s="65">
        <v>170</v>
      </c>
      <c r="W7" s="65">
        <v>100</v>
      </c>
      <c r="X7" s="65"/>
      <c r="Y7" s="65">
        <v>40</v>
      </c>
      <c r="Z7" s="65"/>
      <c r="AA7" s="65"/>
      <c r="AB7" s="67"/>
      <c r="AC7" s="68"/>
      <c r="AD7" s="65"/>
      <c r="AE7" s="65"/>
      <c r="AF7" s="65">
        <f>AH7+AJ7+AL7+AN7+AP7+AR7+AT7</f>
        <v>5150</v>
      </c>
      <c r="AG7" s="65">
        <f>AI7+AK7+AM7+AO7+AQ7+AS7+AU7</f>
        <v>7008</v>
      </c>
      <c r="AH7" s="65">
        <v>3550</v>
      </c>
      <c r="AI7" s="65">
        <v>6164</v>
      </c>
      <c r="AJ7" s="65"/>
      <c r="AK7" s="65"/>
      <c r="AL7" s="65"/>
      <c r="AM7" s="65"/>
      <c r="AN7" s="65"/>
      <c r="AO7" s="65"/>
      <c r="AP7" s="65"/>
      <c r="AQ7" s="65"/>
      <c r="AR7" s="65">
        <v>1600</v>
      </c>
      <c r="AS7" s="65">
        <v>844</v>
      </c>
      <c r="AT7" s="65"/>
      <c r="AU7" s="65"/>
      <c r="AV7" s="65">
        <v>12</v>
      </c>
      <c r="AW7" s="65"/>
      <c r="AX7" s="65"/>
      <c r="AY7" s="65"/>
      <c r="AZ7" s="65"/>
      <c r="BA7" s="65"/>
      <c r="BB7" s="65">
        <f>BD7+BF7+BH7+BJ7</f>
        <v>6473</v>
      </c>
      <c r="BC7" s="65">
        <f>BE7+BG7+BI7+BK7</f>
        <v>6587</v>
      </c>
      <c r="BD7" s="65"/>
      <c r="BE7" s="65"/>
      <c r="BF7" s="65"/>
      <c r="BG7" s="65"/>
      <c r="BH7" s="65">
        <v>5245</v>
      </c>
      <c r="BI7" s="65">
        <v>5198</v>
      </c>
      <c r="BJ7" s="65">
        <v>1228</v>
      </c>
      <c r="BK7" s="65">
        <v>1389</v>
      </c>
    </row>
    <row r="8" spans="1:63" ht="15" customHeight="1">
      <c r="A8" s="33" t="s">
        <v>15</v>
      </c>
      <c r="B8" s="65">
        <f aca="true" t="shared" si="2" ref="B8:B26">F8+AF8+AV8+AX8+BB8+AZ8</f>
        <v>20158</v>
      </c>
      <c r="C8" s="65">
        <f>G8+AG8+AW8+AY8+BC8+BA8</f>
        <v>21652</v>
      </c>
      <c r="D8" s="66">
        <f t="shared" si="0"/>
        <v>107.41144954856632</v>
      </c>
      <c r="E8" s="65">
        <v>240</v>
      </c>
      <c r="F8" s="65">
        <f aca="true" t="shared" si="3" ref="F8:F26">J8+L8+N8+P8+R8+T8+V8+X8+AB8+AD8+Z8</f>
        <v>9910</v>
      </c>
      <c r="G8" s="65">
        <f>K8+M8+O8+Q8+S8+U8+W8+Y8+AA8+AC8+AE8</f>
        <v>12294</v>
      </c>
      <c r="H8" s="66">
        <f t="shared" si="1"/>
        <v>124.05650857719475</v>
      </c>
      <c r="I8" s="65"/>
      <c r="J8" s="65">
        <v>3243</v>
      </c>
      <c r="K8" s="65">
        <v>5516</v>
      </c>
      <c r="L8" s="65">
        <v>4749</v>
      </c>
      <c r="M8" s="65">
        <v>4908</v>
      </c>
      <c r="N8" s="65">
        <v>1511</v>
      </c>
      <c r="O8" s="65">
        <v>1528</v>
      </c>
      <c r="P8" s="65"/>
      <c r="Q8" s="65"/>
      <c r="R8" s="65"/>
      <c r="S8" s="65"/>
      <c r="T8" s="65"/>
      <c r="U8" s="65"/>
      <c r="V8" s="65">
        <v>297</v>
      </c>
      <c r="W8" s="65">
        <v>190</v>
      </c>
      <c r="X8" s="65">
        <v>50</v>
      </c>
      <c r="Y8" s="65">
        <v>50</v>
      </c>
      <c r="Z8" s="69"/>
      <c r="AA8" s="69"/>
      <c r="AB8" s="70">
        <v>60</v>
      </c>
      <c r="AC8" s="70">
        <v>102</v>
      </c>
      <c r="AD8" s="65"/>
      <c r="AE8" s="65"/>
      <c r="AF8" s="65">
        <f aca="true" t="shared" si="4" ref="AF8:AF26">AH8+AJ8+AL8+AN8+AP8+AR8+AT8</f>
        <v>6505</v>
      </c>
      <c r="AG8" s="65">
        <f>AI8+AK8+AM8+AO8+AQ8+AS8+AU8</f>
        <v>5596</v>
      </c>
      <c r="AH8" s="65">
        <v>5030</v>
      </c>
      <c r="AI8" s="65">
        <v>4756</v>
      </c>
      <c r="AJ8" s="65"/>
      <c r="AK8" s="65"/>
      <c r="AL8" s="65"/>
      <c r="AM8" s="65"/>
      <c r="AN8" s="65">
        <v>150</v>
      </c>
      <c r="AO8" s="65">
        <v>350</v>
      </c>
      <c r="AP8" s="65">
        <v>1025</v>
      </c>
      <c r="AQ8" s="65">
        <v>490</v>
      </c>
      <c r="AR8" s="65">
        <v>300</v>
      </c>
      <c r="AS8" s="65"/>
      <c r="AT8" s="65"/>
      <c r="AU8" s="65"/>
      <c r="AV8" s="65">
        <v>101</v>
      </c>
      <c r="AW8" s="65">
        <v>101</v>
      </c>
      <c r="AX8" s="65">
        <v>825</v>
      </c>
      <c r="AY8" s="65">
        <v>460</v>
      </c>
      <c r="AZ8" s="65"/>
      <c r="BA8" s="65"/>
      <c r="BB8" s="65">
        <f aca="true" t="shared" si="5" ref="BB8:BB26">BD8+BF8+BH8+BJ8</f>
        <v>2817</v>
      </c>
      <c r="BC8" s="65">
        <f aca="true" t="shared" si="6" ref="BC8:BC26">BE8+BG8+BI8+BK8</f>
        <v>3201</v>
      </c>
      <c r="BD8" s="65">
        <v>522</v>
      </c>
      <c r="BE8" s="65">
        <v>412</v>
      </c>
      <c r="BF8" s="65"/>
      <c r="BG8" s="65"/>
      <c r="BH8" s="65">
        <v>2018</v>
      </c>
      <c r="BI8" s="65">
        <v>2312</v>
      </c>
      <c r="BJ8" s="65">
        <v>277</v>
      </c>
      <c r="BK8" s="65">
        <v>477</v>
      </c>
    </row>
    <row r="9" spans="1:63" ht="16.5" customHeight="1">
      <c r="A9" s="33" t="s">
        <v>1</v>
      </c>
      <c r="B9" s="65">
        <f t="shared" si="2"/>
        <v>8950</v>
      </c>
      <c r="C9" s="65">
        <f aca="true" t="shared" si="7" ref="C9:C17">G9+AG9+AW9+AY9+BC9+BA9</f>
        <v>8884</v>
      </c>
      <c r="D9" s="66">
        <f t="shared" si="0"/>
        <v>99.26256983240224</v>
      </c>
      <c r="E9" s="65">
        <v>154</v>
      </c>
      <c r="F9" s="65">
        <f t="shared" si="3"/>
        <v>4955</v>
      </c>
      <c r="G9" s="65">
        <f aca="true" t="shared" si="8" ref="G9:G19">K9+M9+O9+Q9+S9+U9+W9+Y9+AA9+AC9+AE9</f>
        <v>4859</v>
      </c>
      <c r="H9" s="66">
        <f t="shared" si="1"/>
        <v>98.06256306760848</v>
      </c>
      <c r="I9" s="65">
        <v>154</v>
      </c>
      <c r="J9" s="65">
        <v>1140</v>
      </c>
      <c r="K9" s="65">
        <v>1140</v>
      </c>
      <c r="L9" s="65">
        <v>1070</v>
      </c>
      <c r="M9" s="65">
        <v>1070</v>
      </c>
      <c r="N9" s="65">
        <v>945</v>
      </c>
      <c r="O9" s="65">
        <v>945</v>
      </c>
      <c r="P9" s="65"/>
      <c r="Q9" s="65"/>
      <c r="R9" s="65">
        <v>1000</v>
      </c>
      <c r="S9" s="65">
        <v>1000</v>
      </c>
      <c r="T9" s="65">
        <v>650</v>
      </c>
      <c r="U9" s="65">
        <v>604</v>
      </c>
      <c r="V9" s="65"/>
      <c r="W9" s="65"/>
      <c r="X9" s="65"/>
      <c r="Y9" s="65"/>
      <c r="Z9" s="65"/>
      <c r="AA9" s="65"/>
      <c r="AB9" s="67"/>
      <c r="AC9" s="67"/>
      <c r="AD9" s="65">
        <v>150</v>
      </c>
      <c r="AE9" s="65">
        <v>100</v>
      </c>
      <c r="AF9" s="65">
        <f t="shared" si="4"/>
        <v>800</v>
      </c>
      <c r="AG9" s="65">
        <f aca="true" t="shared" si="9" ref="AG9:AG26">AI9+AK9+AM9+AO9+AQ9+AS9+AU9</f>
        <v>800</v>
      </c>
      <c r="AH9" s="65"/>
      <c r="AI9" s="65"/>
      <c r="AJ9" s="65"/>
      <c r="AK9" s="65"/>
      <c r="AL9" s="65"/>
      <c r="AM9" s="65"/>
      <c r="AN9" s="65"/>
      <c r="AO9" s="65"/>
      <c r="AP9" s="65">
        <v>500</v>
      </c>
      <c r="AQ9" s="65">
        <v>500</v>
      </c>
      <c r="AR9" s="65">
        <v>300</v>
      </c>
      <c r="AS9" s="65">
        <v>300</v>
      </c>
      <c r="AT9" s="65"/>
      <c r="AU9" s="65"/>
      <c r="AV9" s="65">
        <v>50</v>
      </c>
      <c r="AW9" s="65"/>
      <c r="AX9" s="65"/>
      <c r="AY9" s="65"/>
      <c r="AZ9" s="65"/>
      <c r="BA9" s="65"/>
      <c r="BB9" s="65">
        <f t="shared" si="5"/>
        <v>3145</v>
      </c>
      <c r="BC9" s="65">
        <f t="shared" si="6"/>
        <v>3225</v>
      </c>
      <c r="BD9" s="65"/>
      <c r="BE9" s="65"/>
      <c r="BF9" s="65"/>
      <c r="BG9" s="65"/>
      <c r="BH9" s="65">
        <v>3125</v>
      </c>
      <c r="BI9" s="65">
        <v>3125</v>
      </c>
      <c r="BJ9" s="65">
        <v>20</v>
      </c>
      <c r="BK9" s="65">
        <v>100</v>
      </c>
    </row>
    <row r="10" spans="1:63" ht="18" customHeight="1">
      <c r="A10" s="33" t="s">
        <v>2</v>
      </c>
      <c r="B10" s="65">
        <f t="shared" si="2"/>
        <v>23840</v>
      </c>
      <c r="C10" s="65">
        <f t="shared" si="7"/>
        <v>23927</v>
      </c>
      <c r="D10" s="66">
        <f t="shared" si="0"/>
        <v>100.36493288590604</v>
      </c>
      <c r="E10" s="65">
        <v>312</v>
      </c>
      <c r="F10" s="65">
        <f t="shared" si="3"/>
        <v>10254</v>
      </c>
      <c r="G10" s="65">
        <f t="shared" si="8"/>
        <v>10301</v>
      </c>
      <c r="H10" s="66">
        <f t="shared" si="1"/>
        <v>100.4583577140628</v>
      </c>
      <c r="I10" s="65"/>
      <c r="J10" s="65">
        <v>3185</v>
      </c>
      <c r="K10" s="65">
        <v>3303</v>
      </c>
      <c r="L10" s="65">
        <v>5501</v>
      </c>
      <c r="M10" s="65">
        <v>5501</v>
      </c>
      <c r="N10" s="65">
        <v>886</v>
      </c>
      <c r="O10" s="65">
        <v>1093</v>
      </c>
      <c r="P10" s="65"/>
      <c r="Q10" s="65"/>
      <c r="R10" s="69">
        <v>30</v>
      </c>
      <c r="S10" s="69">
        <v>40</v>
      </c>
      <c r="T10" s="69"/>
      <c r="U10" s="69"/>
      <c r="V10" s="69">
        <v>542</v>
      </c>
      <c r="W10" s="69">
        <v>364</v>
      </c>
      <c r="X10" s="69"/>
      <c r="Y10" s="69"/>
      <c r="Z10" s="65"/>
      <c r="AA10" s="65"/>
      <c r="AB10" s="67">
        <v>110</v>
      </c>
      <c r="AC10" s="67"/>
      <c r="AD10" s="69"/>
      <c r="AE10" s="65"/>
      <c r="AF10" s="65">
        <f t="shared" si="4"/>
        <v>12782</v>
      </c>
      <c r="AG10" s="65">
        <f>AI10+AK10+AM10+AO10+AQ10+AS10+AU10</f>
        <v>13206</v>
      </c>
      <c r="AH10" s="65">
        <v>9693</v>
      </c>
      <c r="AI10" s="65">
        <v>9278</v>
      </c>
      <c r="AJ10" s="65"/>
      <c r="AK10" s="65"/>
      <c r="AL10" s="65">
        <v>195</v>
      </c>
      <c r="AM10" s="65">
        <v>170</v>
      </c>
      <c r="AN10" s="65">
        <v>1537</v>
      </c>
      <c r="AO10" s="65">
        <v>1630</v>
      </c>
      <c r="AP10" s="65">
        <v>702</v>
      </c>
      <c r="AQ10" s="65">
        <v>1728</v>
      </c>
      <c r="AR10" s="65">
        <v>600</v>
      </c>
      <c r="AS10" s="65">
        <v>400</v>
      </c>
      <c r="AT10" s="65">
        <v>55</v>
      </c>
      <c r="AU10" s="65"/>
      <c r="AV10" s="65">
        <v>75</v>
      </c>
      <c r="AW10" s="65">
        <v>79</v>
      </c>
      <c r="AX10" s="65">
        <v>179</v>
      </c>
      <c r="AY10" s="65">
        <v>141</v>
      </c>
      <c r="AZ10" s="65"/>
      <c r="BA10" s="65"/>
      <c r="BB10" s="65">
        <f t="shared" si="5"/>
        <v>550</v>
      </c>
      <c r="BC10" s="65">
        <f t="shared" si="6"/>
        <v>200</v>
      </c>
      <c r="BD10" s="65"/>
      <c r="BE10" s="65"/>
      <c r="BF10" s="65"/>
      <c r="BG10" s="65"/>
      <c r="BH10" s="65">
        <v>200</v>
      </c>
      <c r="BI10" s="65">
        <v>200</v>
      </c>
      <c r="BJ10" s="65">
        <v>350</v>
      </c>
      <c r="BK10" s="65"/>
    </row>
    <row r="11" spans="1:63" ht="15.75" customHeight="1">
      <c r="A11" s="33" t="s">
        <v>56</v>
      </c>
      <c r="B11" s="65">
        <f t="shared" si="2"/>
        <v>31205</v>
      </c>
      <c r="C11" s="65">
        <f>G11+AG11+AW11+AY11+BC11+BA11</f>
        <v>32120</v>
      </c>
      <c r="D11" s="66">
        <f t="shared" si="0"/>
        <v>102.93222240025636</v>
      </c>
      <c r="E11" s="65">
        <v>140</v>
      </c>
      <c r="F11" s="65">
        <f t="shared" si="3"/>
        <v>13538</v>
      </c>
      <c r="G11" s="65">
        <f t="shared" si="8"/>
        <v>14787</v>
      </c>
      <c r="H11" s="66">
        <f t="shared" si="1"/>
        <v>109.2258827005466</v>
      </c>
      <c r="I11" s="65">
        <v>50</v>
      </c>
      <c r="J11" s="65">
        <v>3487</v>
      </c>
      <c r="K11" s="65">
        <v>4279</v>
      </c>
      <c r="L11" s="65">
        <v>5961</v>
      </c>
      <c r="M11" s="65">
        <v>5826</v>
      </c>
      <c r="N11" s="65">
        <v>2346</v>
      </c>
      <c r="O11" s="65">
        <v>2566</v>
      </c>
      <c r="P11" s="65">
        <v>100</v>
      </c>
      <c r="Q11" s="65">
        <v>200</v>
      </c>
      <c r="R11" s="65">
        <v>174</v>
      </c>
      <c r="S11" s="65">
        <v>294</v>
      </c>
      <c r="T11" s="65">
        <v>690</v>
      </c>
      <c r="U11" s="65">
        <v>700</v>
      </c>
      <c r="V11" s="65">
        <v>780</v>
      </c>
      <c r="W11" s="65">
        <v>922</v>
      </c>
      <c r="X11" s="65"/>
      <c r="Y11" s="65"/>
      <c r="Z11" s="69"/>
      <c r="AA11" s="69"/>
      <c r="AB11" s="70"/>
      <c r="AC11" s="70"/>
      <c r="AD11" s="65"/>
      <c r="AE11" s="65"/>
      <c r="AF11" s="65">
        <f t="shared" si="4"/>
        <v>8160</v>
      </c>
      <c r="AG11" s="65">
        <f t="shared" si="9"/>
        <v>8857</v>
      </c>
      <c r="AH11" s="65">
        <v>7904</v>
      </c>
      <c r="AI11" s="65">
        <v>8387</v>
      </c>
      <c r="AJ11" s="65"/>
      <c r="AK11" s="65"/>
      <c r="AL11" s="65"/>
      <c r="AM11" s="65">
        <v>0</v>
      </c>
      <c r="AN11" s="65"/>
      <c r="AO11" s="65"/>
      <c r="AP11" s="65"/>
      <c r="AQ11" s="65"/>
      <c r="AR11" s="65">
        <v>256</v>
      </c>
      <c r="AS11" s="65">
        <v>470</v>
      </c>
      <c r="AT11" s="65"/>
      <c r="AU11" s="65"/>
      <c r="AV11" s="65">
        <v>3</v>
      </c>
      <c r="AW11" s="65"/>
      <c r="AX11" s="65"/>
      <c r="AY11" s="65"/>
      <c r="AZ11" s="65"/>
      <c r="BA11" s="65"/>
      <c r="BB11" s="65">
        <f t="shared" si="5"/>
        <v>9504</v>
      </c>
      <c r="BC11" s="65">
        <f t="shared" si="6"/>
        <v>8476</v>
      </c>
      <c r="BD11" s="65">
        <v>500</v>
      </c>
      <c r="BE11" s="65">
        <v>170</v>
      </c>
      <c r="BF11" s="65"/>
      <c r="BG11" s="65"/>
      <c r="BH11" s="65">
        <v>8564</v>
      </c>
      <c r="BI11" s="65">
        <v>8027</v>
      </c>
      <c r="BJ11" s="65">
        <v>440</v>
      </c>
      <c r="BK11" s="65">
        <v>279</v>
      </c>
    </row>
    <row r="12" spans="1:63" ht="16.5" customHeight="1">
      <c r="A12" s="33" t="s">
        <v>3</v>
      </c>
      <c r="B12" s="65">
        <f t="shared" si="2"/>
        <v>55593</v>
      </c>
      <c r="C12" s="65">
        <f t="shared" si="7"/>
        <v>53075</v>
      </c>
      <c r="D12" s="66">
        <f t="shared" si="0"/>
        <v>95.47065278002627</v>
      </c>
      <c r="E12" s="69">
        <v>1038</v>
      </c>
      <c r="F12" s="65">
        <f t="shared" si="3"/>
        <v>31469</v>
      </c>
      <c r="G12" s="65">
        <f t="shared" si="8"/>
        <v>29745</v>
      </c>
      <c r="H12" s="66">
        <f t="shared" si="1"/>
        <v>94.52159267850901</v>
      </c>
      <c r="I12" s="65">
        <v>43</v>
      </c>
      <c r="J12" s="69">
        <v>12894</v>
      </c>
      <c r="K12" s="69">
        <v>13051</v>
      </c>
      <c r="L12" s="69">
        <v>15533</v>
      </c>
      <c r="M12" s="69">
        <v>14177</v>
      </c>
      <c r="N12" s="69">
        <v>1047</v>
      </c>
      <c r="O12" s="69">
        <v>1626</v>
      </c>
      <c r="P12" s="69">
        <v>105</v>
      </c>
      <c r="Q12" s="69"/>
      <c r="R12" s="65">
        <v>0</v>
      </c>
      <c r="S12" s="65"/>
      <c r="T12" s="65">
        <v>126</v>
      </c>
      <c r="U12" s="65"/>
      <c r="V12" s="65">
        <v>1764</v>
      </c>
      <c r="W12" s="65">
        <v>891</v>
      </c>
      <c r="X12" s="65"/>
      <c r="Y12" s="65"/>
      <c r="Z12" s="65"/>
      <c r="AA12" s="65"/>
      <c r="AB12" s="67"/>
      <c r="AC12" s="67"/>
      <c r="AD12" s="65"/>
      <c r="AE12" s="69"/>
      <c r="AF12" s="65">
        <f t="shared" si="4"/>
        <v>20656</v>
      </c>
      <c r="AG12" s="65">
        <f t="shared" si="9"/>
        <v>20530</v>
      </c>
      <c r="AH12" s="69">
        <v>17399</v>
      </c>
      <c r="AI12" s="69">
        <v>16625</v>
      </c>
      <c r="AJ12" s="69"/>
      <c r="AK12" s="69"/>
      <c r="AL12" s="69">
        <v>903</v>
      </c>
      <c r="AM12" s="69">
        <v>971</v>
      </c>
      <c r="AN12" s="69">
        <v>1854</v>
      </c>
      <c r="AO12" s="65">
        <v>2054</v>
      </c>
      <c r="AP12" s="69">
        <v>500</v>
      </c>
      <c r="AQ12" s="69">
        <v>880</v>
      </c>
      <c r="AR12" s="69"/>
      <c r="AS12" s="69"/>
      <c r="AT12" s="69"/>
      <c r="AU12" s="69"/>
      <c r="AV12" s="69">
        <v>10.4</v>
      </c>
      <c r="AW12" s="69">
        <v>10.4</v>
      </c>
      <c r="AX12" s="69">
        <v>22.6</v>
      </c>
      <c r="AY12" s="69">
        <v>22.6</v>
      </c>
      <c r="AZ12" s="69"/>
      <c r="BA12" s="69"/>
      <c r="BB12" s="65">
        <f t="shared" si="5"/>
        <v>3435</v>
      </c>
      <c r="BC12" s="65">
        <f t="shared" si="6"/>
        <v>2767</v>
      </c>
      <c r="BD12" s="69">
        <v>586</v>
      </c>
      <c r="BE12" s="69">
        <v>330</v>
      </c>
      <c r="BF12" s="69"/>
      <c r="BG12" s="69"/>
      <c r="BH12" s="69">
        <v>2849</v>
      </c>
      <c r="BI12" s="69">
        <v>2437</v>
      </c>
      <c r="BJ12" s="69"/>
      <c r="BK12" s="69"/>
    </row>
    <row r="13" spans="1:63" ht="15.75" customHeight="1">
      <c r="A13" s="33" t="s">
        <v>4</v>
      </c>
      <c r="B13" s="65">
        <f t="shared" si="2"/>
        <v>80005</v>
      </c>
      <c r="C13" s="65">
        <f t="shared" si="7"/>
        <v>76217</v>
      </c>
      <c r="D13" s="66">
        <f t="shared" si="0"/>
        <v>95.26529591900507</v>
      </c>
      <c r="E13" s="69">
        <v>1464</v>
      </c>
      <c r="F13" s="65">
        <f t="shared" si="3"/>
        <v>39101</v>
      </c>
      <c r="G13" s="65">
        <f t="shared" si="8"/>
        <v>41877</v>
      </c>
      <c r="H13" s="66">
        <f t="shared" si="1"/>
        <v>107.09956267103142</v>
      </c>
      <c r="I13" s="65">
        <v>50</v>
      </c>
      <c r="J13" s="65">
        <v>11520</v>
      </c>
      <c r="K13" s="69">
        <v>12593</v>
      </c>
      <c r="L13" s="65">
        <v>22265</v>
      </c>
      <c r="M13" s="69">
        <v>23576</v>
      </c>
      <c r="N13" s="65">
        <v>2801</v>
      </c>
      <c r="O13" s="69">
        <v>3079</v>
      </c>
      <c r="P13" s="65">
        <v>460</v>
      </c>
      <c r="Q13" s="69">
        <v>78</v>
      </c>
      <c r="R13" s="69">
        <v>32</v>
      </c>
      <c r="S13" s="69"/>
      <c r="T13" s="69">
        <v>190</v>
      </c>
      <c r="U13" s="69">
        <v>190</v>
      </c>
      <c r="V13" s="69">
        <v>1833</v>
      </c>
      <c r="W13" s="69">
        <v>2361</v>
      </c>
      <c r="X13" s="69"/>
      <c r="Y13" s="69"/>
      <c r="Z13" s="69"/>
      <c r="AA13" s="69"/>
      <c r="AB13" s="70"/>
      <c r="AC13" s="67"/>
      <c r="AD13" s="69"/>
      <c r="AE13" s="69"/>
      <c r="AF13" s="65">
        <f t="shared" si="4"/>
        <v>32182</v>
      </c>
      <c r="AG13" s="65">
        <f t="shared" si="9"/>
        <v>28184</v>
      </c>
      <c r="AH13" s="65">
        <v>28867</v>
      </c>
      <c r="AI13" s="69">
        <v>26201</v>
      </c>
      <c r="AJ13" s="65"/>
      <c r="AK13" s="69"/>
      <c r="AL13" s="65">
        <v>200</v>
      </c>
      <c r="AM13" s="69">
        <v>20</v>
      </c>
      <c r="AN13" s="65">
        <v>3115</v>
      </c>
      <c r="AO13" s="69">
        <v>1923</v>
      </c>
      <c r="AP13" s="65"/>
      <c r="AQ13" s="69">
        <v>40</v>
      </c>
      <c r="AR13" s="65"/>
      <c r="AS13" s="69"/>
      <c r="AT13" s="65"/>
      <c r="AU13" s="69"/>
      <c r="AV13" s="65">
        <v>121</v>
      </c>
      <c r="AW13" s="69">
        <v>121</v>
      </c>
      <c r="AX13" s="65">
        <v>136</v>
      </c>
      <c r="AY13" s="69">
        <v>136</v>
      </c>
      <c r="AZ13" s="69"/>
      <c r="BA13" s="69"/>
      <c r="BB13" s="65">
        <f t="shared" si="5"/>
        <v>8465</v>
      </c>
      <c r="BC13" s="65">
        <f t="shared" si="6"/>
        <v>5899</v>
      </c>
      <c r="BD13" s="65">
        <v>2306</v>
      </c>
      <c r="BE13" s="69">
        <v>90</v>
      </c>
      <c r="BF13" s="65">
        <v>300</v>
      </c>
      <c r="BG13" s="69"/>
      <c r="BH13" s="65">
        <v>5428</v>
      </c>
      <c r="BI13" s="69">
        <v>5396</v>
      </c>
      <c r="BJ13" s="65">
        <v>431</v>
      </c>
      <c r="BK13" s="69">
        <v>413</v>
      </c>
    </row>
    <row r="14" spans="1:63" ht="16.5" customHeight="1">
      <c r="A14" s="33" t="s">
        <v>5</v>
      </c>
      <c r="B14" s="65">
        <f t="shared" si="2"/>
        <v>20113</v>
      </c>
      <c r="C14" s="65">
        <f t="shared" si="7"/>
        <v>21337</v>
      </c>
      <c r="D14" s="66">
        <f>C14/B14*100</f>
        <v>106.08561626808533</v>
      </c>
      <c r="E14" s="65"/>
      <c r="F14" s="65">
        <f t="shared" si="3"/>
        <v>7695</v>
      </c>
      <c r="G14" s="65">
        <f t="shared" si="8"/>
        <v>8859</v>
      </c>
      <c r="H14" s="66">
        <f t="shared" si="1"/>
        <v>115.12670565302143</v>
      </c>
      <c r="I14" s="65"/>
      <c r="J14" s="65">
        <v>3470</v>
      </c>
      <c r="K14" s="65">
        <v>4540</v>
      </c>
      <c r="L14" s="65">
        <v>1633</v>
      </c>
      <c r="M14" s="65">
        <v>1706</v>
      </c>
      <c r="N14" s="65">
        <v>1199</v>
      </c>
      <c r="O14" s="65">
        <v>1367</v>
      </c>
      <c r="P14" s="65">
        <v>301</v>
      </c>
      <c r="Q14" s="65">
        <v>289</v>
      </c>
      <c r="R14" s="65">
        <v>73</v>
      </c>
      <c r="S14" s="65"/>
      <c r="T14" s="65">
        <v>319</v>
      </c>
      <c r="U14" s="65">
        <v>194</v>
      </c>
      <c r="V14" s="65">
        <v>420</v>
      </c>
      <c r="W14" s="65">
        <v>510</v>
      </c>
      <c r="X14" s="65">
        <v>100</v>
      </c>
      <c r="Y14" s="65">
        <v>100</v>
      </c>
      <c r="Z14" s="65">
        <v>180</v>
      </c>
      <c r="AA14" s="65">
        <v>153</v>
      </c>
      <c r="AB14" s="67"/>
      <c r="AC14" s="70"/>
      <c r="AD14" s="65"/>
      <c r="AE14" s="65"/>
      <c r="AF14" s="65">
        <f t="shared" si="4"/>
        <v>10820</v>
      </c>
      <c r="AG14" s="65">
        <f t="shared" si="9"/>
        <v>10950</v>
      </c>
      <c r="AH14" s="65">
        <v>9922</v>
      </c>
      <c r="AI14" s="65">
        <v>9952</v>
      </c>
      <c r="AJ14" s="65"/>
      <c r="AK14" s="65"/>
      <c r="AL14" s="65"/>
      <c r="AM14" s="65"/>
      <c r="AN14" s="65"/>
      <c r="AO14" s="69">
        <v>100</v>
      </c>
      <c r="AP14" s="65">
        <v>628</v>
      </c>
      <c r="AQ14" s="65">
        <v>628</v>
      </c>
      <c r="AR14" s="65">
        <v>270</v>
      </c>
      <c r="AS14" s="65">
        <v>270</v>
      </c>
      <c r="AT14" s="65"/>
      <c r="AU14" s="65"/>
      <c r="AV14" s="65">
        <v>1</v>
      </c>
      <c r="AW14" s="65">
        <v>1</v>
      </c>
      <c r="AX14" s="65">
        <v>13</v>
      </c>
      <c r="AY14" s="65">
        <v>13</v>
      </c>
      <c r="AZ14" s="65">
        <v>0</v>
      </c>
      <c r="BA14" s="65"/>
      <c r="BB14" s="65">
        <f t="shared" si="5"/>
        <v>1584</v>
      </c>
      <c r="BC14" s="65">
        <f t="shared" si="6"/>
        <v>1514</v>
      </c>
      <c r="BD14" s="65"/>
      <c r="BE14" s="65"/>
      <c r="BF14" s="65"/>
      <c r="BG14" s="65"/>
      <c r="BH14" s="65">
        <v>1478</v>
      </c>
      <c r="BI14" s="65">
        <v>1448</v>
      </c>
      <c r="BJ14" s="65">
        <v>106</v>
      </c>
      <c r="BK14" s="65">
        <v>66</v>
      </c>
    </row>
    <row r="15" spans="1:63" ht="17.25" customHeight="1">
      <c r="A15" s="33" t="s">
        <v>6</v>
      </c>
      <c r="B15" s="65">
        <f t="shared" si="2"/>
        <v>27350</v>
      </c>
      <c r="C15" s="65">
        <f>G15+AG15+AW15+AY15+BC15+BA15</f>
        <v>28802</v>
      </c>
      <c r="D15" s="66">
        <f t="shared" si="0"/>
        <v>105.30895795246799</v>
      </c>
      <c r="E15" s="65">
        <v>928</v>
      </c>
      <c r="F15" s="65">
        <f t="shared" si="3"/>
        <v>15702</v>
      </c>
      <c r="G15" s="65">
        <f t="shared" si="8"/>
        <v>16581</v>
      </c>
      <c r="H15" s="66">
        <f t="shared" si="1"/>
        <v>105.59801299197555</v>
      </c>
      <c r="I15" s="65">
        <v>314</v>
      </c>
      <c r="J15" s="65">
        <v>4138</v>
      </c>
      <c r="K15" s="65">
        <v>4896</v>
      </c>
      <c r="L15" s="65">
        <v>8015</v>
      </c>
      <c r="M15" s="65">
        <v>8244</v>
      </c>
      <c r="N15" s="65">
        <v>222</v>
      </c>
      <c r="O15" s="65">
        <v>239</v>
      </c>
      <c r="P15" s="65">
        <v>722</v>
      </c>
      <c r="Q15" s="65">
        <v>1125</v>
      </c>
      <c r="R15" s="65"/>
      <c r="S15" s="65"/>
      <c r="T15" s="65">
        <v>120</v>
      </c>
      <c r="U15" s="65">
        <v>150</v>
      </c>
      <c r="V15" s="65">
        <v>2485</v>
      </c>
      <c r="W15" s="65">
        <v>1927</v>
      </c>
      <c r="X15" s="65"/>
      <c r="Y15" s="65"/>
      <c r="Z15" s="65"/>
      <c r="AA15" s="65"/>
      <c r="AB15" s="67"/>
      <c r="AC15" s="67"/>
      <c r="AD15" s="65"/>
      <c r="AE15" s="65"/>
      <c r="AF15" s="65">
        <f>AH15+AJ15+AL15+AN15+AP15+AR15+AT15</f>
        <v>10404</v>
      </c>
      <c r="AG15" s="65">
        <f t="shared" si="9"/>
        <v>10842</v>
      </c>
      <c r="AH15" s="65">
        <v>8085</v>
      </c>
      <c r="AI15" s="65">
        <v>8470</v>
      </c>
      <c r="AJ15" s="65"/>
      <c r="AK15" s="65"/>
      <c r="AL15" s="65">
        <v>199</v>
      </c>
      <c r="AM15" s="65">
        <v>300</v>
      </c>
      <c r="AN15" s="65">
        <v>1362</v>
      </c>
      <c r="AO15" s="65">
        <v>1362</v>
      </c>
      <c r="AP15" s="65"/>
      <c r="AQ15" s="65">
        <v>60</v>
      </c>
      <c r="AR15" s="65">
        <v>758</v>
      </c>
      <c r="AS15" s="65">
        <v>650</v>
      </c>
      <c r="AT15" s="65"/>
      <c r="AU15" s="65"/>
      <c r="AV15" s="65"/>
      <c r="AW15" s="65"/>
      <c r="AX15" s="65"/>
      <c r="AY15" s="65"/>
      <c r="AZ15" s="65"/>
      <c r="BA15" s="65"/>
      <c r="BB15" s="65">
        <f t="shared" si="5"/>
        <v>1244</v>
      </c>
      <c r="BC15" s="65">
        <f t="shared" si="6"/>
        <v>1379</v>
      </c>
      <c r="BD15" s="65">
        <v>155</v>
      </c>
      <c r="BE15" s="65">
        <v>157</v>
      </c>
      <c r="BF15" s="65"/>
      <c r="BG15" s="65"/>
      <c r="BH15" s="65">
        <v>1089</v>
      </c>
      <c r="BI15" s="65">
        <v>1222</v>
      </c>
      <c r="BJ15" s="65"/>
      <c r="BK15" s="65"/>
    </row>
    <row r="16" spans="1:63" ht="15.75" customHeight="1">
      <c r="A16" s="33" t="s">
        <v>7</v>
      </c>
      <c r="B16" s="65">
        <f t="shared" si="2"/>
        <v>25684</v>
      </c>
      <c r="C16" s="65">
        <f>G16+AG16+AW16+AY16+BC16+BA16</f>
        <v>25696</v>
      </c>
      <c r="D16" s="66">
        <f t="shared" si="0"/>
        <v>100.04672169444011</v>
      </c>
      <c r="E16" s="65">
        <v>652</v>
      </c>
      <c r="F16" s="65">
        <f t="shared" si="3"/>
        <v>6876</v>
      </c>
      <c r="G16" s="65">
        <f t="shared" si="8"/>
        <v>7625</v>
      </c>
      <c r="H16" s="66">
        <f t="shared" si="1"/>
        <v>110.89296102385107</v>
      </c>
      <c r="I16" s="65">
        <v>602</v>
      </c>
      <c r="J16" s="65">
        <v>154</v>
      </c>
      <c r="K16" s="65">
        <v>154</v>
      </c>
      <c r="L16" s="65">
        <v>5345</v>
      </c>
      <c r="M16" s="65">
        <v>5772</v>
      </c>
      <c r="N16" s="65">
        <v>887</v>
      </c>
      <c r="O16" s="65">
        <v>807</v>
      </c>
      <c r="P16" s="65"/>
      <c r="Q16" s="65">
        <v>122</v>
      </c>
      <c r="R16" s="65">
        <v>400</v>
      </c>
      <c r="S16" s="65">
        <v>680</v>
      </c>
      <c r="T16" s="65"/>
      <c r="U16" s="65"/>
      <c r="V16" s="65">
        <v>90</v>
      </c>
      <c r="W16" s="65">
        <v>90</v>
      </c>
      <c r="X16" s="65"/>
      <c r="Y16" s="65"/>
      <c r="Z16" s="65"/>
      <c r="AA16" s="65"/>
      <c r="AB16" s="67"/>
      <c r="AC16" s="67"/>
      <c r="AD16" s="69"/>
      <c r="AE16" s="69"/>
      <c r="AF16" s="65">
        <f>AH16+AJ16+AL16+AN16+AP16+AR16+AT16</f>
        <v>15850</v>
      </c>
      <c r="AG16" s="65">
        <f>AI16+AK16+AM16+AO16+AQ16+AS16+AU16</f>
        <v>15679</v>
      </c>
      <c r="AH16" s="69">
        <v>15481</v>
      </c>
      <c r="AI16" s="69">
        <v>14034</v>
      </c>
      <c r="AJ16" s="69"/>
      <c r="AK16" s="69"/>
      <c r="AL16" s="69">
        <v>269</v>
      </c>
      <c r="AM16" s="69">
        <v>319</v>
      </c>
      <c r="AN16" s="69"/>
      <c r="AO16" s="69"/>
      <c r="AP16" s="69"/>
      <c r="AQ16" s="69">
        <v>912</v>
      </c>
      <c r="AR16" s="69"/>
      <c r="AS16" s="69">
        <v>414</v>
      </c>
      <c r="AT16" s="69">
        <v>100</v>
      </c>
      <c r="AU16" s="69"/>
      <c r="AV16" s="69"/>
      <c r="AW16" s="69"/>
      <c r="AX16" s="69"/>
      <c r="AY16" s="69"/>
      <c r="AZ16" s="69"/>
      <c r="BA16" s="69"/>
      <c r="BB16" s="65">
        <f t="shared" si="5"/>
        <v>2958</v>
      </c>
      <c r="BC16" s="65">
        <f t="shared" si="6"/>
        <v>2392</v>
      </c>
      <c r="BD16" s="69">
        <v>1287</v>
      </c>
      <c r="BE16" s="69">
        <v>831</v>
      </c>
      <c r="BF16" s="69"/>
      <c r="BG16" s="69"/>
      <c r="BH16" s="69">
        <v>865</v>
      </c>
      <c r="BI16" s="69">
        <v>890</v>
      </c>
      <c r="BJ16" s="69">
        <v>806</v>
      </c>
      <c r="BK16" s="69">
        <v>671</v>
      </c>
    </row>
    <row r="17" spans="1:63" ht="16.5" customHeight="1">
      <c r="A17" s="33" t="s">
        <v>8</v>
      </c>
      <c r="B17" s="65">
        <f t="shared" si="2"/>
        <v>16117</v>
      </c>
      <c r="C17" s="65">
        <f t="shared" si="7"/>
        <v>16142</v>
      </c>
      <c r="D17" s="66">
        <f t="shared" si="0"/>
        <v>100.15511571632439</v>
      </c>
      <c r="E17" s="65"/>
      <c r="F17" s="65">
        <f t="shared" si="3"/>
        <v>4386</v>
      </c>
      <c r="G17" s="65">
        <f t="shared" si="8"/>
        <v>4411</v>
      </c>
      <c r="H17" s="66">
        <f t="shared" si="1"/>
        <v>100.56999544003648</v>
      </c>
      <c r="I17" s="65"/>
      <c r="J17" s="65">
        <v>415</v>
      </c>
      <c r="K17" s="65">
        <v>415</v>
      </c>
      <c r="L17" s="65">
        <v>1190</v>
      </c>
      <c r="M17" s="65">
        <v>1444</v>
      </c>
      <c r="N17" s="65">
        <v>1520</v>
      </c>
      <c r="O17" s="65">
        <v>1622</v>
      </c>
      <c r="P17" s="65">
        <v>149</v>
      </c>
      <c r="Q17" s="65">
        <v>149</v>
      </c>
      <c r="R17" s="65">
        <v>400</v>
      </c>
      <c r="S17" s="65">
        <v>90</v>
      </c>
      <c r="T17" s="65"/>
      <c r="U17" s="65"/>
      <c r="V17" s="65">
        <v>341</v>
      </c>
      <c r="W17" s="65">
        <v>341</v>
      </c>
      <c r="X17" s="65"/>
      <c r="Y17" s="65"/>
      <c r="Z17" s="65">
        <v>191</v>
      </c>
      <c r="AA17" s="65">
        <v>270</v>
      </c>
      <c r="AB17" s="67">
        <v>80</v>
      </c>
      <c r="AC17" s="70">
        <v>80</v>
      </c>
      <c r="AD17" s="65">
        <v>100</v>
      </c>
      <c r="AE17" s="65"/>
      <c r="AF17" s="65">
        <f t="shared" si="4"/>
        <v>10971</v>
      </c>
      <c r="AG17" s="65">
        <f t="shared" si="9"/>
        <v>10971</v>
      </c>
      <c r="AH17" s="65">
        <v>9723</v>
      </c>
      <c r="AI17" s="65">
        <v>9723</v>
      </c>
      <c r="AJ17" s="65"/>
      <c r="AK17" s="65"/>
      <c r="AL17" s="65"/>
      <c r="AM17" s="65"/>
      <c r="AN17" s="65"/>
      <c r="AO17" s="65"/>
      <c r="AP17" s="65">
        <v>473</v>
      </c>
      <c r="AQ17" s="65">
        <v>475</v>
      </c>
      <c r="AR17" s="65">
        <v>350</v>
      </c>
      <c r="AS17" s="65">
        <v>350</v>
      </c>
      <c r="AT17" s="65">
        <v>425</v>
      </c>
      <c r="AU17" s="65">
        <v>423</v>
      </c>
      <c r="AV17" s="65"/>
      <c r="AW17" s="65"/>
      <c r="AX17" s="65"/>
      <c r="AY17" s="65"/>
      <c r="AZ17" s="65"/>
      <c r="BA17" s="65"/>
      <c r="BB17" s="65">
        <f t="shared" si="5"/>
        <v>760</v>
      </c>
      <c r="BC17" s="65">
        <f t="shared" si="6"/>
        <v>760</v>
      </c>
      <c r="BD17" s="65">
        <v>200</v>
      </c>
      <c r="BE17" s="65">
        <v>200</v>
      </c>
      <c r="BF17" s="65"/>
      <c r="BG17" s="65"/>
      <c r="BH17" s="65">
        <v>350</v>
      </c>
      <c r="BI17" s="65">
        <v>350</v>
      </c>
      <c r="BJ17" s="65">
        <v>210</v>
      </c>
      <c r="BK17" s="65">
        <v>210</v>
      </c>
    </row>
    <row r="18" spans="1:63" ht="15.75" customHeight="1">
      <c r="A18" s="33" t="s">
        <v>16</v>
      </c>
      <c r="B18" s="65">
        <f t="shared" si="2"/>
        <v>35027</v>
      </c>
      <c r="C18" s="65">
        <f>G18+AG18+AW18+AY18+BC18+BA18</f>
        <v>34421</v>
      </c>
      <c r="D18" s="66">
        <f t="shared" si="0"/>
        <v>98.2699060724584</v>
      </c>
      <c r="E18" s="65">
        <v>425</v>
      </c>
      <c r="F18" s="65">
        <f t="shared" si="3"/>
        <v>14213</v>
      </c>
      <c r="G18" s="65">
        <f t="shared" si="8"/>
        <v>14089</v>
      </c>
      <c r="H18" s="66">
        <f t="shared" si="1"/>
        <v>99.1275592767185</v>
      </c>
      <c r="I18" s="65"/>
      <c r="J18" s="69">
        <v>500</v>
      </c>
      <c r="K18" s="69">
        <v>500</v>
      </c>
      <c r="L18" s="69">
        <v>12005</v>
      </c>
      <c r="M18" s="69">
        <v>11994</v>
      </c>
      <c r="N18" s="69">
        <v>1383</v>
      </c>
      <c r="O18" s="69">
        <v>1425</v>
      </c>
      <c r="P18" s="69"/>
      <c r="Q18" s="69"/>
      <c r="R18" s="65"/>
      <c r="S18" s="65"/>
      <c r="T18" s="65">
        <v>155</v>
      </c>
      <c r="U18" s="65"/>
      <c r="V18" s="65">
        <v>170</v>
      </c>
      <c r="W18" s="65">
        <v>170</v>
      </c>
      <c r="X18" s="65"/>
      <c r="Y18" s="65"/>
      <c r="Z18" s="65"/>
      <c r="AA18" s="65"/>
      <c r="AB18" s="67"/>
      <c r="AC18" s="67"/>
      <c r="AD18" s="65"/>
      <c r="AE18" s="69"/>
      <c r="AF18" s="65">
        <f t="shared" si="4"/>
        <v>14571</v>
      </c>
      <c r="AG18" s="65">
        <f t="shared" si="9"/>
        <v>13954</v>
      </c>
      <c r="AH18" s="69">
        <v>14425</v>
      </c>
      <c r="AI18" s="69">
        <v>13954</v>
      </c>
      <c r="AJ18" s="69"/>
      <c r="AK18" s="69"/>
      <c r="AL18" s="69"/>
      <c r="AM18" s="69"/>
      <c r="AN18" s="69"/>
      <c r="AO18" s="69"/>
      <c r="AP18" s="69"/>
      <c r="AQ18" s="69"/>
      <c r="AR18" s="69">
        <v>146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5">
        <f t="shared" si="5"/>
        <v>6243</v>
      </c>
      <c r="BC18" s="65">
        <f t="shared" si="6"/>
        <v>6378</v>
      </c>
      <c r="BD18" s="69">
        <v>360</v>
      </c>
      <c r="BE18" s="69">
        <v>424</v>
      </c>
      <c r="BF18" s="71"/>
      <c r="BG18" s="69"/>
      <c r="BH18" s="69">
        <v>5883</v>
      </c>
      <c r="BI18" s="69">
        <v>5954</v>
      </c>
      <c r="BJ18" s="69"/>
      <c r="BK18" s="69"/>
    </row>
    <row r="19" spans="1:63" ht="16.5" customHeight="1">
      <c r="A19" s="33" t="s">
        <v>9</v>
      </c>
      <c r="B19" s="65">
        <f t="shared" si="2"/>
        <v>17685</v>
      </c>
      <c r="C19" s="65">
        <f>G19+AG19+AW19+AY19+BC19+BA19</f>
        <v>17035.5</v>
      </c>
      <c r="D19" s="66">
        <f t="shared" si="0"/>
        <v>96.32739609838846</v>
      </c>
      <c r="E19" s="65">
        <v>205</v>
      </c>
      <c r="F19" s="65">
        <f t="shared" si="3"/>
        <v>9944</v>
      </c>
      <c r="G19" s="65">
        <f t="shared" si="8"/>
        <v>10346</v>
      </c>
      <c r="H19" s="66">
        <f t="shared" si="1"/>
        <v>104.04263877715205</v>
      </c>
      <c r="I19" s="65">
        <v>20</v>
      </c>
      <c r="J19" s="69">
        <v>3454</v>
      </c>
      <c r="K19" s="69">
        <v>4519</v>
      </c>
      <c r="L19" s="69">
        <v>4697</v>
      </c>
      <c r="M19" s="69">
        <v>4183</v>
      </c>
      <c r="N19" s="69">
        <v>743</v>
      </c>
      <c r="O19" s="69">
        <v>1239</v>
      </c>
      <c r="P19" s="69"/>
      <c r="Q19" s="69"/>
      <c r="R19" s="69"/>
      <c r="S19" s="69"/>
      <c r="T19" s="69">
        <v>635</v>
      </c>
      <c r="U19" s="69"/>
      <c r="V19" s="69">
        <v>395</v>
      </c>
      <c r="W19" s="69">
        <v>365</v>
      </c>
      <c r="X19" s="69"/>
      <c r="Y19" s="69"/>
      <c r="Z19" s="69">
        <v>20</v>
      </c>
      <c r="AA19" s="69">
        <v>40</v>
      </c>
      <c r="AB19" s="70"/>
      <c r="AC19" s="67"/>
      <c r="AD19" s="69"/>
      <c r="AE19" s="69"/>
      <c r="AF19" s="65">
        <f t="shared" si="4"/>
        <v>4878</v>
      </c>
      <c r="AG19" s="65">
        <f t="shared" si="9"/>
        <v>4594</v>
      </c>
      <c r="AH19" s="69">
        <v>4197</v>
      </c>
      <c r="AI19" s="69">
        <v>4224</v>
      </c>
      <c r="AJ19" s="69"/>
      <c r="AK19" s="69"/>
      <c r="AL19" s="69"/>
      <c r="AM19" s="69"/>
      <c r="AN19" s="69"/>
      <c r="AO19" s="69"/>
      <c r="AP19" s="69">
        <v>130</v>
      </c>
      <c r="AQ19" s="69">
        <v>130</v>
      </c>
      <c r="AR19" s="69">
        <v>551</v>
      </c>
      <c r="AS19" s="69">
        <v>240</v>
      </c>
      <c r="AT19" s="69"/>
      <c r="AU19" s="69"/>
      <c r="AV19" s="69">
        <v>6</v>
      </c>
      <c r="AW19" s="69">
        <v>3</v>
      </c>
      <c r="AX19" s="69">
        <v>1</v>
      </c>
      <c r="AY19" s="69">
        <v>2.5</v>
      </c>
      <c r="AZ19" s="69"/>
      <c r="BA19" s="69"/>
      <c r="BB19" s="65">
        <f t="shared" si="5"/>
        <v>2856</v>
      </c>
      <c r="BC19" s="65">
        <f t="shared" si="6"/>
        <v>2090</v>
      </c>
      <c r="BD19" s="69">
        <v>757</v>
      </c>
      <c r="BE19" s="69">
        <v>398</v>
      </c>
      <c r="BF19" s="69"/>
      <c r="BG19" s="69"/>
      <c r="BH19" s="69">
        <v>1548</v>
      </c>
      <c r="BI19" s="69">
        <v>1562</v>
      </c>
      <c r="BJ19" s="69">
        <v>551</v>
      </c>
      <c r="BK19" s="69">
        <v>130</v>
      </c>
    </row>
    <row r="20" spans="1:63" ht="17.25" customHeight="1">
      <c r="A20" s="33" t="s">
        <v>10</v>
      </c>
      <c r="B20" s="65">
        <f t="shared" si="2"/>
        <v>22752</v>
      </c>
      <c r="C20" s="65">
        <f>G20+AG20+AW20+AY20+BC20+BA20</f>
        <v>21523</v>
      </c>
      <c r="D20" s="66">
        <f t="shared" si="0"/>
        <v>94.5982770745429</v>
      </c>
      <c r="E20" s="65">
        <v>623</v>
      </c>
      <c r="F20" s="65">
        <f t="shared" si="3"/>
        <v>11334</v>
      </c>
      <c r="G20" s="65">
        <f>K20+M20+O20+Q20+S20+U20+W20+Y20+AA20+AC20+AE20</f>
        <v>11148</v>
      </c>
      <c r="H20" s="66">
        <f t="shared" si="1"/>
        <v>98.35892006352567</v>
      </c>
      <c r="I20" s="65"/>
      <c r="J20" s="65">
        <v>2062</v>
      </c>
      <c r="K20" s="65">
        <v>1802</v>
      </c>
      <c r="L20" s="65">
        <v>5712</v>
      </c>
      <c r="M20" s="65">
        <v>6330</v>
      </c>
      <c r="N20" s="65">
        <v>1867</v>
      </c>
      <c r="O20" s="65">
        <v>1937</v>
      </c>
      <c r="P20" s="65"/>
      <c r="Q20" s="65"/>
      <c r="R20" s="65">
        <v>317</v>
      </c>
      <c r="S20" s="65">
        <v>317</v>
      </c>
      <c r="T20" s="65">
        <v>221</v>
      </c>
      <c r="U20" s="65">
        <v>221</v>
      </c>
      <c r="V20" s="65">
        <v>10</v>
      </c>
      <c r="W20" s="65"/>
      <c r="X20" s="65"/>
      <c r="Y20" s="65"/>
      <c r="Z20" s="65"/>
      <c r="AA20" s="65"/>
      <c r="AB20" s="67"/>
      <c r="AC20" s="70"/>
      <c r="AD20" s="65">
        <v>1145</v>
      </c>
      <c r="AE20" s="65">
        <v>541</v>
      </c>
      <c r="AF20" s="65">
        <f t="shared" si="4"/>
        <v>7715</v>
      </c>
      <c r="AG20" s="65">
        <f t="shared" si="9"/>
        <v>7338</v>
      </c>
      <c r="AH20" s="65">
        <v>6627</v>
      </c>
      <c r="AI20" s="65">
        <v>5872</v>
      </c>
      <c r="AJ20" s="65"/>
      <c r="AK20" s="65"/>
      <c r="AL20" s="65"/>
      <c r="AM20" s="65"/>
      <c r="AN20" s="65"/>
      <c r="AO20" s="65"/>
      <c r="AP20" s="65">
        <v>1011</v>
      </c>
      <c r="AQ20" s="65">
        <v>1316</v>
      </c>
      <c r="AR20" s="65"/>
      <c r="AS20" s="65"/>
      <c r="AT20" s="65">
        <v>77</v>
      </c>
      <c r="AU20" s="65">
        <v>150</v>
      </c>
      <c r="AV20" s="65">
        <v>2</v>
      </c>
      <c r="AW20" s="65"/>
      <c r="AX20" s="65">
        <v>1</v>
      </c>
      <c r="AY20" s="65"/>
      <c r="AZ20" s="65">
        <v>3</v>
      </c>
      <c r="BA20" s="65"/>
      <c r="BB20" s="65">
        <f t="shared" si="5"/>
        <v>3697</v>
      </c>
      <c r="BC20" s="65">
        <f t="shared" si="6"/>
        <v>3037</v>
      </c>
      <c r="BD20" s="65">
        <v>635</v>
      </c>
      <c r="BE20" s="65"/>
      <c r="BF20" s="65"/>
      <c r="BG20" s="65"/>
      <c r="BH20" s="65">
        <v>2945</v>
      </c>
      <c r="BI20" s="65">
        <v>2915</v>
      </c>
      <c r="BJ20" s="65">
        <v>117</v>
      </c>
      <c r="BK20" s="65">
        <v>122</v>
      </c>
    </row>
    <row r="21" spans="1:63" ht="15.75" customHeight="1">
      <c r="A21" s="33" t="s">
        <v>57</v>
      </c>
      <c r="B21" s="65">
        <f t="shared" si="2"/>
        <v>36348</v>
      </c>
      <c r="C21" s="65">
        <f aca="true" t="shared" si="10" ref="C21:C26">G21+AG21+AW21+AY21+BC21+BA21</f>
        <v>36348</v>
      </c>
      <c r="D21" s="66">
        <f t="shared" si="0"/>
        <v>100</v>
      </c>
      <c r="E21" s="65"/>
      <c r="F21" s="65">
        <f t="shared" si="3"/>
        <v>17724</v>
      </c>
      <c r="G21" s="65">
        <f aca="true" t="shared" si="11" ref="G21:G26">K21+M21+O21+Q21+S21+U21+W21+Y21+AA21+AC21+AE21</f>
        <v>17724</v>
      </c>
      <c r="H21" s="66">
        <f t="shared" si="1"/>
        <v>100</v>
      </c>
      <c r="I21" s="65"/>
      <c r="J21" s="65">
        <v>3152</v>
      </c>
      <c r="K21" s="65">
        <v>3152</v>
      </c>
      <c r="L21" s="65">
        <v>11897</v>
      </c>
      <c r="M21" s="65">
        <v>11897</v>
      </c>
      <c r="N21" s="65">
        <v>988</v>
      </c>
      <c r="O21" s="65">
        <v>988</v>
      </c>
      <c r="P21" s="65"/>
      <c r="Q21" s="65"/>
      <c r="R21" s="65">
        <v>400</v>
      </c>
      <c r="S21" s="65">
        <v>400</v>
      </c>
      <c r="T21" s="65">
        <v>463</v>
      </c>
      <c r="U21" s="65">
        <v>463</v>
      </c>
      <c r="V21" s="65">
        <v>559</v>
      </c>
      <c r="W21" s="65">
        <v>559</v>
      </c>
      <c r="X21" s="65">
        <v>265</v>
      </c>
      <c r="Y21" s="65">
        <v>265</v>
      </c>
      <c r="Z21" s="65"/>
      <c r="AA21" s="65"/>
      <c r="AB21" s="67"/>
      <c r="AC21" s="67"/>
      <c r="AD21" s="65"/>
      <c r="AE21" s="65"/>
      <c r="AF21" s="65">
        <f t="shared" si="4"/>
        <v>13352</v>
      </c>
      <c r="AG21" s="65">
        <f t="shared" si="9"/>
        <v>13352</v>
      </c>
      <c r="AH21" s="65">
        <v>12176</v>
      </c>
      <c r="AI21" s="65">
        <v>12176</v>
      </c>
      <c r="AJ21" s="65"/>
      <c r="AK21" s="65"/>
      <c r="AL21" s="65">
        <v>483</v>
      </c>
      <c r="AM21" s="65">
        <v>483</v>
      </c>
      <c r="AN21" s="65"/>
      <c r="AO21" s="65"/>
      <c r="AP21" s="65">
        <v>693</v>
      </c>
      <c r="AQ21" s="65">
        <v>693</v>
      </c>
      <c r="AR21" s="65"/>
      <c r="AS21" s="65"/>
      <c r="AT21" s="65"/>
      <c r="AU21" s="65"/>
      <c r="AV21" s="65">
        <v>235</v>
      </c>
      <c r="AW21" s="65">
        <v>235</v>
      </c>
      <c r="AX21" s="65">
        <v>52</v>
      </c>
      <c r="AY21" s="65">
        <v>52</v>
      </c>
      <c r="AZ21" s="65"/>
      <c r="BA21" s="65"/>
      <c r="BB21" s="65">
        <f t="shared" si="5"/>
        <v>4985</v>
      </c>
      <c r="BC21" s="65">
        <f t="shared" si="6"/>
        <v>4985</v>
      </c>
      <c r="BD21" s="65">
        <v>225</v>
      </c>
      <c r="BE21" s="65">
        <v>225</v>
      </c>
      <c r="BF21" s="65"/>
      <c r="BG21" s="65"/>
      <c r="BH21" s="65">
        <v>4432</v>
      </c>
      <c r="BI21" s="65">
        <v>4432</v>
      </c>
      <c r="BJ21" s="65">
        <v>328</v>
      </c>
      <c r="BK21" s="65">
        <v>328</v>
      </c>
    </row>
    <row r="22" spans="1:63" ht="15" customHeight="1">
      <c r="A22" s="33" t="s">
        <v>17</v>
      </c>
      <c r="B22" s="65">
        <f t="shared" si="2"/>
        <v>35371</v>
      </c>
      <c r="C22" s="65">
        <f>G22+AG22+AW22+AY22+BC22+BA22</f>
        <v>37636</v>
      </c>
      <c r="D22" s="66">
        <f t="shared" si="0"/>
        <v>106.4035509315541</v>
      </c>
      <c r="E22" s="69"/>
      <c r="F22" s="65">
        <f t="shared" si="3"/>
        <v>30083</v>
      </c>
      <c r="G22" s="65">
        <f t="shared" si="11"/>
        <v>32131</v>
      </c>
      <c r="H22" s="66">
        <f t="shared" si="1"/>
        <v>106.80783166572483</v>
      </c>
      <c r="I22" s="65"/>
      <c r="J22" s="65">
        <v>9412</v>
      </c>
      <c r="K22" s="69">
        <v>11180</v>
      </c>
      <c r="L22" s="65">
        <v>6449</v>
      </c>
      <c r="M22" s="69">
        <v>6620</v>
      </c>
      <c r="N22" s="65">
        <v>901</v>
      </c>
      <c r="O22" s="69">
        <v>1086</v>
      </c>
      <c r="P22" s="65">
        <v>50</v>
      </c>
      <c r="Q22" s="69">
        <v>50</v>
      </c>
      <c r="R22" s="69"/>
      <c r="S22" s="69"/>
      <c r="T22" s="69">
        <v>100</v>
      </c>
      <c r="U22" s="69"/>
      <c r="V22" s="69">
        <v>13171</v>
      </c>
      <c r="W22" s="69">
        <v>13195</v>
      </c>
      <c r="X22" s="69"/>
      <c r="Y22" s="69"/>
      <c r="Z22" s="69"/>
      <c r="AA22" s="69"/>
      <c r="AB22" s="70"/>
      <c r="AC22" s="67"/>
      <c r="AD22" s="69"/>
      <c r="AE22" s="69"/>
      <c r="AF22" s="65">
        <f t="shared" si="4"/>
        <v>2202</v>
      </c>
      <c r="AG22" s="65">
        <f t="shared" si="9"/>
        <v>2202</v>
      </c>
      <c r="AH22" s="65">
        <v>1247</v>
      </c>
      <c r="AI22" s="69">
        <v>1188</v>
      </c>
      <c r="AJ22" s="65"/>
      <c r="AK22" s="69"/>
      <c r="AL22" s="65"/>
      <c r="AM22" s="69">
        <v>150</v>
      </c>
      <c r="AN22" s="65">
        <v>955</v>
      </c>
      <c r="AO22" s="69">
        <v>864</v>
      </c>
      <c r="AP22" s="65"/>
      <c r="AQ22" s="69"/>
      <c r="AR22" s="65"/>
      <c r="AS22" s="69"/>
      <c r="AT22" s="65"/>
      <c r="AU22" s="69"/>
      <c r="AV22" s="65"/>
      <c r="AW22" s="69"/>
      <c r="AX22" s="65">
        <v>40</v>
      </c>
      <c r="AY22" s="69">
        <v>40</v>
      </c>
      <c r="AZ22" s="69"/>
      <c r="BA22" s="69"/>
      <c r="BB22" s="65">
        <f t="shared" si="5"/>
        <v>3046</v>
      </c>
      <c r="BC22" s="65">
        <f t="shared" si="6"/>
        <v>3263</v>
      </c>
      <c r="BD22" s="65">
        <v>947</v>
      </c>
      <c r="BE22" s="69">
        <v>947</v>
      </c>
      <c r="BF22" s="65"/>
      <c r="BG22" s="69"/>
      <c r="BH22" s="65">
        <v>2099</v>
      </c>
      <c r="BI22" s="69">
        <v>2316</v>
      </c>
      <c r="BJ22" s="65"/>
      <c r="BK22" s="69"/>
    </row>
    <row r="23" spans="1:63" ht="15" customHeight="1">
      <c r="A23" s="33" t="s">
        <v>11</v>
      </c>
      <c r="B23" s="65">
        <f t="shared" si="2"/>
        <v>17348</v>
      </c>
      <c r="C23" s="65">
        <f>G23+AG23+AW23+AY23+BC23+BA23</f>
        <v>14120</v>
      </c>
      <c r="D23" s="66">
        <f t="shared" si="0"/>
        <v>81.39266774267927</v>
      </c>
      <c r="E23" s="65"/>
      <c r="F23" s="65">
        <f t="shared" si="3"/>
        <v>12134</v>
      </c>
      <c r="G23" s="65">
        <f t="shared" si="11"/>
        <v>8726</v>
      </c>
      <c r="H23" s="66">
        <f t="shared" si="1"/>
        <v>71.91363111916928</v>
      </c>
      <c r="I23" s="65"/>
      <c r="J23" s="65">
        <v>6995</v>
      </c>
      <c r="K23" s="65">
        <v>5145</v>
      </c>
      <c r="L23" s="65">
        <v>2543</v>
      </c>
      <c r="M23" s="65">
        <v>2132</v>
      </c>
      <c r="N23" s="65">
        <v>1379</v>
      </c>
      <c r="O23" s="65">
        <v>1129</v>
      </c>
      <c r="P23" s="65"/>
      <c r="Q23" s="65"/>
      <c r="R23" s="65"/>
      <c r="S23" s="65"/>
      <c r="T23" s="65">
        <v>60</v>
      </c>
      <c r="U23" s="65"/>
      <c r="V23" s="65">
        <v>1007</v>
      </c>
      <c r="W23" s="65">
        <v>140</v>
      </c>
      <c r="X23" s="65">
        <v>150</v>
      </c>
      <c r="Y23" s="65">
        <v>180</v>
      </c>
      <c r="Z23" s="65"/>
      <c r="AA23" s="65"/>
      <c r="AB23" s="67"/>
      <c r="AC23" s="70"/>
      <c r="AD23" s="65"/>
      <c r="AE23" s="69"/>
      <c r="AF23" s="65">
        <f t="shared" si="4"/>
        <v>4116</v>
      </c>
      <c r="AG23" s="65">
        <f t="shared" si="9"/>
        <v>4276</v>
      </c>
      <c r="AH23" s="65">
        <v>4116</v>
      </c>
      <c r="AI23" s="65">
        <v>4276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>
        <f t="shared" si="5"/>
        <v>1098</v>
      </c>
      <c r="BC23" s="65">
        <f t="shared" si="6"/>
        <v>1118</v>
      </c>
      <c r="BD23" s="65"/>
      <c r="BE23" s="65"/>
      <c r="BF23" s="65"/>
      <c r="BG23" s="65"/>
      <c r="BH23" s="65">
        <v>1018</v>
      </c>
      <c r="BI23" s="65">
        <v>1018</v>
      </c>
      <c r="BJ23" s="65">
        <v>80</v>
      </c>
      <c r="BK23" s="65">
        <v>100</v>
      </c>
    </row>
    <row r="24" spans="1:63" ht="16.5" customHeight="1">
      <c r="A24" s="33" t="s">
        <v>12</v>
      </c>
      <c r="B24" s="65">
        <f t="shared" si="2"/>
        <v>38447</v>
      </c>
      <c r="C24" s="65">
        <f t="shared" si="10"/>
        <v>39827</v>
      </c>
      <c r="D24" s="66">
        <f t="shared" si="0"/>
        <v>103.58935677686165</v>
      </c>
      <c r="E24" s="65">
        <v>520</v>
      </c>
      <c r="F24" s="65">
        <f t="shared" si="3"/>
        <v>22673</v>
      </c>
      <c r="G24" s="65">
        <f>K24+M24+O24+Q24+S24+U24+W24+Y24+AA24+AC24+AE24</f>
        <v>23778</v>
      </c>
      <c r="H24" s="66">
        <f t="shared" si="1"/>
        <v>104.87363824813656</v>
      </c>
      <c r="I24" s="65">
        <v>35</v>
      </c>
      <c r="J24" s="69">
        <v>8052</v>
      </c>
      <c r="K24" s="69">
        <v>9064</v>
      </c>
      <c r="L24" s="69">
        <v>8044</v>
      </c>
      <c r="M24" s="69">
        <v>8847</v>
      </c>
      <c r="N24" s="69">
        <v>1922</v>
      </c>
      <c r="O24" s="69">
        <v>1940</v>
      </c>
      <c r="P24" s="69">
        <v>391</v>
      </c>
      <c r="Q24" s="69">
        <v>160</v>
      </c>
      <c r="R24" s="65">
        <v>322</v>
      </c>
      <c r="S24" s="65">
        <v>156</v>
      </c>
      <c r="T24" s="65">
        <v>349</v>
      </c>
      <c r="U24" s="65">
        <v>360</v>
      </c>
      <c r="V24" s="65">
        <v>2798</v>
      </c>
      <c r="W24" s="65">
        <v>2798</v>
      </c>
      <c r="X24" s="65">
        <v>795</v>
      </c>
      <c r="Y24" s="65">
        <v>453</v>
      </c>
      <c r="Z24" s="65"/>
      <c r="AA24" s="65"/>
      <c r="AB24" s="67"/>
      <c r="AC24" s="67"/>
      <c r="AD24" s="65"/>
      <c r="AE24" s="69"/>
      <c r="AF24" s="65">
        <f t="shared" si="4"/>
        <v>12215</v>
      </c>
      <c r="AG24" s="65">
        <f t="shared" si="9"/>
        <v>12910</v>
      </c>
      <c r="AH24" s="69">
        <v>8205</v>
      </c>
      <c r="AI24" s="69">
        <v>7601</v>
      </c>
      <c r="AJ24" s="69">
        <v>1400</v>
      </c>
      <c r="AK24" s="69">
        <v>2300</v>
      </c>
      <c r="AL24" s="69">
        <v>2112</v>
      </c>
      <c r="AM24" s="69">
        <v>1944</v>
      </c>
      <c r="AN24" s="69">
        <v>448</v>
      </c>
      <c r="AO24" s="69">
        <v>820</v>
      </c>
      <c r="AP24" s="69">
        <v>50</v>
      </c>
      <c r="AQ24" s="69">
        <v>245</v>
      </c>
      <c r="AR24" s="69"/>
      <c r="AS24" s="69"/>
      <c r="AT24" s="69"/>
      <c r="AU24" s="69"/>
      <c r="AV24" s="69">
        <v>8</v>
      </c>
      <c r="AW24" s="69">
        <v>8</v>
      </c>
      <c r="AX24" s="69">
        <v>42</v>
      </c>
      <c r="AY24" s="69">
        <v>42</v>
      </c>
      <c r="AZ24" s="69"/>
      <c r="BA24" s="69"/>
      <c r="BB24" s="65">
        <f t="shared" si="5"/>
        <v>3509</v>
      </c>
      <c r="BC24" s="65">
        <f t="shared" si="6"/>
        <v>3089</v>
      </c>
      <c r="BD24" s="69">
        <v>1473</v>
      </c>
      <c r="BE24" s="69">
        <v>443</v>
      </c>
      <c r="BF24" s="69"/>
      <c r="BG24" s="69"/>
      <c r="BH24" s="69">
        <v>1858</v>
      </c>
      <c r="BI24" s="69">
        <v>2105</v>
      </c>
      <c r="BJ24" s="69">
        <v>178</v>
      </c>
      <c r="BK24" s="69">
        <v>541</v>
      </c>
    </row>
    <row r="25" spans="1:63" ht="17.25" customHeight="1">
      <c r="A25" s="33" t="s">
        <v>18</v>
      </c>
      <c r="B25" s="65">
        <f t="shared" si="2"/>
        <v>63008</v>
      </c>
      <c r="C25" s="65">
        <f t="shared" si="10"/>
        <v>64847</v>
      </c>
      <c r="D25" s="66">
        <f t="shared" si="0"/>
        <v>102.91867699339767</v>
      </c>
      <c r="E25" s="65">
        <v>40</v>
      </c>
      <c r="F25" s="65">
        <f t="shared" si="3"/>
        <v>40197</v>
      </c>
      <c r="G25" s="65">
        <f t="shared" si="11"/>
        <v>42594</v>
      </c>
      <c r="H25" s="66">
        <f t="shared" si="1"/>
        <v>105.96313157698336</v>
      </c>
      <c r="I25" s="65"/>
      <c r="J25" s="65">
        <v>24322</v>
      </c>
      <c r="K25" s="65">
        <v>26457</v>
      </c>
      <c r="L25" s="65">
        <v>13485</v>
      </c>
      <c r="M25" s="65">
        <v>13741</v>
      </c>
      <c r="N25" s="65">
        <v>734</v>
      </c>
      <c r="O25" s="69">
        <v>734</v>
      </c>
      <c r="P25" s="65"/>
      <c r="Q25" s="65"/>
      <c r="R25" s="69"/>
      <c r="S25" s="69"/>
      <c r="T25" s="69">
        <v>174</v>
      </c>
      <c r="U25" s="69">
        <v>81</v>
      </c>
      <c r="V25" s="69">
        <v>482</v>
      </c>
      <c r="W25" s="69">
        <v>581</v>
      </c>
      <c r="X25" s="69"/>
      <c r="Y25" s="69"/>
      <c r="Z25" s="69"/>
      <c r="AA25" s="69"/>
      <c r="AB25" s="70">
        <v>1000</v>
      </c>
      <c r="AC25" s="67">
        <v>1000</v>
      </c>
      <c r="AD25" s="69"/>
      <c r="AE25" s="65"/>
      <c r="AF25" s="65">
        <f t="shared" si="4"/>
        <v>20225</v>
      </c>
      <c r="AG25" s="65">
        <f t="shared" si="9"/>
        <v>20230</v>
      </c>
      <c r="AH25" s="65">
        <v>9078</v>
      </c>
      <c r="AI25" s="65">
        <v>9648</v>
      </c>
      <c r="AJ25" s="65">
        <v>9647</v>
      </c>
      <c r="AK25" s="65">
        <v>9099</v>
      </c>
      <c r="AL25" s="65">
        <v>392</v>
      </c>
      <c r="AM25" s="65">
        <v>122</v>
      </c>
      <c r="AN25" s="65">
        <v>1014</v>
      </c>
      <c r="AO25" s="65">
        <v>1241</v>
      </c>
      <c r="AP25" s="65">
        <v>94</v>
      </c>
      <c r="AQ25" s="65">
        <v>120</v>
      </c>
      <c r="AR25" s="65"/>
      <c r="AS25" s="65"/>
      <c r="AT25" s="65"/>
      <c r="AU25" s="65"/>
      <c r="AV25" s="65">
        <v>764</v>
      </c>
      <c r="AW25" s="65">
        <v>668</v>
      </c>
      <c r="AX25" s="65">
        <v>127</v>
      </c>
      <c r="AY25" s="65">
        <v>62</v>
      </c>
      <c r="AZ25" s="65"/>
      <c r="BA25" s="65"/>
      <c r="BB25" s="65">
        <f t="shared" si="5"/>
        <v>1695</v>
      </c>
      <c r="BC25" s="65">
        <f t="shared" si="6"/>
        <v>1293</v>
      </c>
      <c r="BD25" s="65">
        <v>100</v>
      </c>
      <c r="BE25" s="65"/>
      <c r="BF25" s="65"/>
      <c r="BG25" s="65"/>
      <c r="BH25" s="65">
        <v>1485</v>
      </c>
      <c r="BI25" s="65">
        <v>1237</v>
      </c>
      <c r="BJ25" s="65">
        <v>110</v>
      </c>
      <c r="BK25" s="65">
        <v>56</v>
      </c>
    </row>
    <row r="26" spans="1:63" ht="16.5" customHeight="1">
      <c r="A26" s="33" t="s">
        <v>13</v>
      </c>
      <c r="B26" s="65">
        <f t="shared" si="2"/>
        <v>61899</v>
      </c>
      <c r="C26" s="65">
        <f t="shared" si="10"/>
        <v>60082</v>
      </c>
      <c r="D26" s="66">
        <f t="shared" si="0"/>
        <v>97.06457293332687</v>
      </c>
      <c r="E26" s="65"/>
      <c r="F26" s="65">
        <f t="shared" si="3"/>
        <v>25714</v>
      </c>
      <c r="G26" s="65">
        <f t="shared" si="11"/>
        <v>25380</v>
      </c>
      <c r="H26" s="66">
        <f t="shared" si="1"/>
        <v>98.70109667885198</v>
      </c>
      <c r="I26" s="65"/>
      <c r="J26" s="65">
        <v>1447</v>
      </c>
      <c r="K26" s="65">
        <v>1618</v>
      </c>
      <c r="L26" s="65">
        <v>20445</v>
      </c>
      <c r="M26" s="65">
        <v>18802</v>
      </c>
      <c r="N26" s="65">
        <v>840</v>
      </c>
      <c r="O26" s="65">
        <v>1154</v>
      </c>
      <c r="P26" s="65">
        <v>1269</v>
      </c>
      <c r="Q26" s="65">
        <v>2468</v>
      </c>
      <c r="R26" s="65">
        <v>271</v>
      </c>
      <c r="S26" s="65">
        <v>151</v>
      </c>
      <c r="T26" s="65">
        <v>310</v>
      </c>
      <c r="U26" s="65">
        <v>100</v>
      </c>
      <c r="V26" s="65">
        <v>772</v>
      </c>
      <c r="W26" s="65">
        <v>672</v>
      </c>
      <c r="X26" s="65">
        <v>300</v>
      </c>
      <c r="Y26" s="65">
        <v>340</v>
      </c>
      <c r="Z26" s="65"/>
      <c r="AA26" s="65"/>
      <c r="AB26" s="67">
        <v>60</v>
      </c>
      <c r="AC26" s="70">
        <v>75</v>
      </c>
      <c r="AD26" s="65"/>
      <c r="AE26" s="65"/>
      <c r="AF26" s="65">
        <f t="shared" si="4"/>
        <v>28788</v>
      </c>
      <c r="AG26" s="65">
        <f t="shared" si="9"/>
        <v>28688</v>
      </c>
      <c r="AH26" s="65">
        <v>23025</v>
      </c>
      <c r="AI26" s="65">
        <v>23233</v>
      </c>
      <c r="AJ26" s="65">
        <v>1083</v>
      </c>
      <c r="AK26" s="65">
        <v>1083</v>
      </c>
      <c r="AL26" s="65">
        <v>3248</v>
      </c>
      <c r="AM26" s="65">
        <v>3001</v>
      </c>
      <c r="AN26" s="65">
        <v>924</v>
      </c>
      <c r="AO26" s="65">
        <v>768</v>
      </c>
      <c r="AP26" s="65">
        <v>508</v>
      </c>
      <c r="AQ26" s="65">
        <v>573</v>
      </c>
      <c r="AR26" s="65"/>
      <c r="AS26" s="65">
        <v>30</v>
      </c>
      <c r="AT26" s="65"/>
      <c r="AU26" s="65"/>
      <c r="AV26" s="65">
        <v>20</v>
      </c>
      <c r="AW26" s="65">
        <v>35</v>
      </c>
      <c r="AX26" s="65"/>
      <c r="AY26" s="65"/>
      <c r="AZ26" s="65"/>
      <c r="BA26" s="65"/>
      <c r="BB26" s="65">
        <f t="shared" si="5"/>
        <v>7377</v>
      </c>
      <c r="BC26" s="65">
        <f t="shared" si="6"/>
        <v>5979</v>
      </c>
      <c r="BD26" s="65">
        <v>3414</v>
      </c>
      <c r="BE26" s="65">
        <v>2258</v>
      </c>
      <c r="BF26" s="65">
        <v>748</v>
      </c>
      <c r="BG26" s="65"/>
      <c r="BH26" s="65">
        <v>2995</v>
      </c>
      <c r="BI26" s="65">
        <v>3457</v>
      </c>
      <c r="BJ26" s="65">
        <v>220</v>
      </c>
      <c r="BK26" s="65">
        <v>264</v>
      </c>
    </row>
    <row r="27" spans="1:63" s="11" customFormat="1" ht="16.5" customHeight="1">
      <c r="A27" s="33" t="s">
        <v>73</v>
      </c>
      <c r="B27" s="6"/>
      <c r="C27" s="6"/>
      <c r="D27" s="17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651200</v>
      </c>
      <c r="C28" s="26">
        <f>SUM(C6:C27)</f>
        <v>650859.5</v>
      </c>
      <c r="D28" s="27">
        <f>C28/B28*100</f>
        <v>99.94771191646191</v>
      </c>
      <c r="E28" s="26">
        <f>SUM(E6:E27)</f>
        <v>7109</v>
      </c>
      <c r="F28" s="26">
        <f>J28+L28+N28+P28+R28+T28+V28+X28+Z28+AD28+AB28</f>
        <v>330317</v>
      </c>
      <c r="G28" s="26">
        <f>SUM(G7:G26)</f>
        <v>340578</v>
      </c>
      <c r="H28" s="27">
        <f t="shared" si="1"/>
        <v>103.10640990321419</v>
      </c>
      <c r="I28" s="26">
        <f>SUM(I7:I26)</f>
        <v>1473</v>
      </c>
      <c r="J28" s="24">
        <f aca="true" t="shared" si="12" ref="J28:AN28">SUM(J6:J26)</f>
        <v>103192</v>
      </c>
      <c r="K28" s="24">
        <f>SUM(K6:K26)</f>
        <v>113984</v>
      </c>
      <c r="L28" s="24">
        <f t="shared" si="12"/>
        <v>156689</v>
      </c>
      <c r="M28" s="24">
        <f>SUM(M6:M26)</f>
        <v>157470</v>
      </c>
      <c r="N28" s="24">
        <f t="shared" si="12"/>
        <v>25731</v>
      </c>
      <c r="O28" s="24">
        <f>SUM(O6:O26)</f>
        <v>28114</v>
      </c>
      <c r="P28" s="24">
        <f t="shared" si="12"/>
        <v>3547</v>
      </c>
      <c r="Q28" s="24">
        <f t="shared" si="12"/>
        <v>4641</v>
      </c>
      <c r="R28" s="24">
        <f t="shared" si="12"/>
        <v>3419</v>
      </c>
      <c r="S28" s="24">
        <f>SUM(S6:S26)</f>
        <v>3128</v>
      </c>
      <c r="T28" s="24">
        <f t="shared" si="12"/>
        <v>4897</v>
      </c>
      <c r="U28" s="24">
        <f t="shared" si="12"/>
        <v>3276</v>
      </c>
      <c r="V28" s="24">
        <f t="shared" si="12"/>
        <v>28086</v>
      </c>
      <c r="W28" s="24">
        <f>SUM(W7:W26)</f>
        <v>26176</v>
      </c>
      <c r="X28" s="24">
        <f t="shared" si="12"/>
        <v>1660</v>
      </c>
      <c r="Y28" s="24">
        <f>SUM(Y7:Y26)</f>
        <v>1428</v>
      </c>
      <c r="Z28" s="24">
        <f>SUM(Z6:Z26)</f>
        <v>391</v>
      </c>
      <c r="AA28" s="24">
        <f t="shared" si="12"/>
        <v>463</v>
      </c>
      <c r="AB28" s="24">
        <f>SUM(AB6:AB26)</f>
        <v>1310</v>
      </c>
      <c r="AC28" s="24">
        <f>SUM(AC6:AC26)</f>
        <v>1257</v>
      </c>
      <c r="AD28" s="24">
        <f t="shared" si="12"/>
        <v>1395</v>
      </c>
      <c r="AE28" s="24">
        <f t="shared" si="12"/>
        <v>641</v>
      </c>
      <c r="AF28" s="24">
        <f>SUM(AF6:AF26)</f>
        <v>242592</v>
      </c>
      <c r="AG28" s="24">
        <f>SUM(AG7:AG26)</f>
        <v>240167</v>
      </c>
      <c r="AH28" s="24">
        <f>SUM(AH6:AH26)</f>
        <v>199000</v>
      </c>
      <c r="AI28" s="34">
        <f>SUM(AI6:AI26)</f>
        <v>196012</v>
      </c>
      <c r="AJ28" s="24">
        <f t="shared" si="12"/>
        <v>12130</v>
      </c>
      <c r="AK28" s="24">
        <f>SUM(AK7:AK26)</f>
        <v>12482</v>
      </c>
      <c r="AL28" s="24">
        <f t="shared" si="12"/>
        <v>8001</v>
      </c>
      <c r="AM28" s="24">
        <f>SUM(AM7:AM26)</f>
        <v>7480</v>
      </c>
      <c r="AN28" s="24">
        <f t="shared" si="12"/>
        <v>11359</v>
      </c>
      <c r="AO28" s="24">
        <f>SUM(AO7:AO26)</f>
        <v>11112</v>
      </c>
      <c r="AP28" s="24">
        <f>SUM(AP6:AP26)</f>
        <v>6314</v>
      </c>
      <c r="AQ28" s="24">
        <f>SUM(AQ7:AQ26)</f>
        <v>8790</v>
      </c>
      <c r="AR28" s="24">
        <f aca="true" t="shared" si="13" ref="AR28:BJ28">SUM(AR6:AR26)</f>
        <v>5131</v>
      </c>
      <c r="AS28" s="24">
        <f>SUM(AS7:AS26)</f>
        <v>3968</v>
      </c>
      <c r="AT28" s="24">
        <f t="shared" si="13"/>
        <v>657</v>
      </c>
      <c r="AU28" s="24">
        <f t="shared" si="13"/>
        <v>573</v>
      </c>
      <c r="AV28" s="24">
        <f>SUM(AV6:AV27)</f>
        <v>1594.4</v>
      </c>
      <c r="AW28" s="24">
        <f>SUM(AW7:AW27)</f>
        <v>1356.4</v>
      </c>
      <c r="AX28" s="24">
        <f>SUM(AX6:AX27)</f>
        <v>1617.6</v>
      </c>
      <c r="AY28" s="24">
        <f>SUM(AY6:AY27)</f>
        <v>1029.1</v>
      </c>
      <c r="AZ28" s="24">
        <f t="shared" si="13"/>
        <v>3</v>
      </c>
      <c r="BA28" s="24">
        <f t="shared" si="13"/>
        <v>0</v>
      </c>
      <c r="BB28" s="26">
        <f t="shared" si="13"/>
        <v>75441</v>
      </c>
      <c r="BC28" s="24">
        <f>SUM(BC7:BC26)</f>
        <v>67632</v>
      </c>
      <c r="BD28" s="24">
        <f t="shared" si="13"/>
        <v>13467</v>
      </c>
      <c r="BE28" s="24">
        <f>SUM(BE7:BE26)</f>
        <v>6885</v>
      </c>
      <c r="BF28" s="24">
        <f t="shared" si="13"/>
        <v>1048</v>
      </c>
      <c r="BG28" s="24">
        <f t="shared" si="13"/>
        <v>0</v>
      </c>
      <c r="BH28" s="24">
        <f t="shared" si="13"/>
        <v>55474</v>
      </c>
      <c r="BI28" s="24">
        <f>SUM(BI7:BI26)</f>
        <v>55601</v>
      </c>
      <c r="BJ28" s="24">
        <f t="shared" si="13"/>
        <v>5452</v>
      </c>
      <c r="BK28" s="24">
        <f>SUM(BK7:BK26)</f>
        <v>5146</v>
      </c>
    </row>
    <row r="29" spans="1:63" s="28" customFormat="1" ht="15.75">
      <c r="A29" s="29" t="s">
        <v>21</v>
      </c>
      <c r="B29" s="30">
        <v>640991.5</v>
      </c>
      <c r="C29" s="30">
        <v>535917</v>
      </c>
      <c r="D29" s="31">
        <v>83.60750493571287</v>
      </c>
      <c r="E29" s="32">
        <v>20684</v>
      </c>
      <c r="F29" s="32">
        <v>308096.5</v>
      </c>
      <c r="G29" s="32">
        <v>279269</v>
      </c>
      <c r="H29" s="31">
        <v>90.6433536245949</v>
      </c>
      <c r="I29" s="32">
        <v>6759</v>
      </c>
      <c r="J29" s="29">
        <v>112796</v>
      </c>
      <c r="K29" s="32">
        <v>102310</v>
      </c>
      <c r="L29" s="29">
        <v>128844.5</v>
      </c>
      <c r="M29" s="32">
        <v>122258</v>
      </c>
      <c r="N29" s="29">
        <v>34553</v>
      </c>
      <c r="O29" s="32">
        <v>33182</v>
      </c>
      <c r="P29" s="29">
        <v>4680</v>
      </c>
      <c r="Q29" s="32">
        <v>2672</v>
      </c>
      <c r="R29" s="29">
        <v>1344</v>
      </c>
      <c r="S29" s="32">
        <v>610</v>
      </c>
      <c r="T29" s="29">
        <v>6320</v>
      </c>
      <c r="U29" s="32">
        <v>1060</v>
      </c>
      <c r="V29" s="29">
        <v>13900</v>
      </c>
      <c r="W29" s="32">
        <v>13717</v>
      </c>
      <c r="X29" s="29">
        <v>1242</v>
      </c>
      <c r="Y29" s="32">
        <v>1215</v>
      </c>
      <c r="Z29" s="29">
        <v>1154</v>
      </c>
      <c r="AA29" s="32">
        <v>786</v>
      </c>
      <c r="AB29" s="32">
        <v>3113</v>
      </c>
      <c r="AC29" s="32">
        <v>1299</v>
      </c>
      <c r="AD29" s="29">
        <v>150</v>
      </c>
      <c r="AE29" s="29">
        <v>160</v>
      </c>
      <c r="AF29" s="29">
        <v>251343</v>
      </c>
      <c r="AG29" s="29">
        <v>203179</v>
      </c>
      <c r="AH29" s="29">
        <v>203632</v>
      </c>
      <c r="AI29" s="32">
        <v>165050</v>
      </c>
      <c r="AJ29" s="29">
        <v>12186</v>
      </c>
      <c r="AK29" s="32">
        <v>9423</v>
      </c>
      <c r="AL29" s="29">
        <v>5921</v>
      </c>
      <c r="AM29" s="32">
        <v>4290</v>
      </c>
      <c r="AN29" s="29">
        <v>17157</v>
      </c>
      <c r="AO29" s="32">
        <v>10302</v>
      </c>
      <c r="AP29" s="29">
        <v>5024</v>
      </c>
      <c r="AQ29" s="32">
        <v>5653</v>
      </c>
      <c r="AR29" s="29">
        <v>5332</v>
      </c>
      <c r="AS29" s="32">
        <v>6966</v>
      </c>
      <c r="AT29" s="29">
        <v>135</v>
      </c>
      <c r="AU29" s="32">
        <v>145</v>
      </c>
      <c r="AV29" s="29">
        <v>1477.9</v>
      </c>
      <c r="AW29" s="32">
        <v>1170</v>
      </c>
      <c r="AX29" s="29">
        <v>1181.1</v>
      </c>
      <c r="AY29" s="32">
        <v>813</v>
      </c>
      <c r="AZ29" s="32">
        <v>12</v>
      </c>
      <c r="BA29" s="32">
        <v>5</v>
      </c>
      <c r="BB29" s="29">
        <v>78881</v>
      </c>
      <c r="BC29" s="29">
        <v>51481</v>
      </c>
      <c r="BD29" s="29">
        <v>11556</v>
      </c>
      <c r="BE29" s="32">
        <v>3995</v>
      </c>
      <c r="BF29" s="29">
        <v>340</v>
      </c>
      <c r="BG29" s="29">
        <v>0</v>
      </c>
      <c r="BH29" s="29">
        <v>60269</v>
      </c>
      <c r="BI29" s="32">
        <v>43464</v>
      </c>
      <c r="BJ29" s="29">
        <v>6706</v>
      </c>
      <c r="BK29" s="32">
        <v>4022</v>
      </c>
    </row>
  </sheetData>
  <sheetProtection/>
  <mergeCells count="35">
    <mergeCell ref="R4:S4"/>
    <mergeCell ref="AH4:AI4"/>
    <mergeCell ref="X4:Y4"/>
    <mergeCell ref="Z4:AA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BJ4:BK4"/>
    <mergeCell ref="BB3:BK3"/>
    <mergeCell ref="AZ3:BA4"/>
    <mergeCell ref="BB4:BC4"/>
    <mergeCell ref="BF4:BG4"/>
    <mergeCell ref="BD4:BE4"/>
    <mergeCell ref="BH4:BI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AT4:AU4"/>
    <mergeCell ref="AV3:AW4"/>
    <mergeCell ref="AF4:AG4"/>
    <mergeCell ref="AX3:AY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5"/>
      <c r="B1" s="36"/>
      <c r="C1" s="36"/>
      <c r="D1" s="36"/>
      <c r="E1" s="36"/>
      <c r="F1" s="36"/>
    </row>
    <row r="2" spans="1:6" ht="18.75">
      <c r="A2" s="168" t="s">
        <v>62</v>
      </c>
      <c r="B2" s="168"/>
      <c r="C2" s="168"/>
      <c r="D2" s="168"/>
      <c r="E2" s="168"/>
      <c r="F2" s="37">
        <v>43606</v>
      </c>
    </row>
    <row r="3" spans="1:6" ht="19.5" thickBot="1">
      <c r="A3" s="36"/>
      <c r="B3" s="36"/>
      <c r="C3" s="36"/>
      <c r="D3" s="36"/>
      <c r="E3" s="36"/>
      <c r="F3" s="38" t="s">
        <v>63</v>
      </c>
    </row>
    <row r="4" spans="1:6" ht="12.75">
      <c r="A4" s="145" t="s">
        <v>64</v>
      </c>
      <c r="B4" s="143" t="s">
        <v>65</v>
      </c>
      <c r="C4" s="144"/>
      <c r="D4" s="169"/>
      <c r="E4" s="173" t="s">
        <v>66</v>
      </c>
      <c r="F4" s="165" t="s">
        <v>67</v>
      </c>
    </row>
    <row r="5" spans="1:6" ht="12.75">
      <c r="A5" s="141"/>
      <c r="B5" s="170"/>
      <c r="C5" s="171"/>
      <c r="D5" s="172"/>
      <c r="E5" s="174"/>
      <c r="F5" s="166"/>
    </row>
    <row r="6" spans="1:6" ht="33.75" customHeight="1" thickBot="1">
      <c r="A6" s="142"/>
      <c r="B6" s="41" t="s">
        <v>54</v>
      </c>
      <c r="C6" s="42" t="s">
        <v>55</v>
      </c>
      <c r="D6" s="43" t="s">
        <v>20</v>
      </c>
      <c r="E6" s="175"/>
      <c r="F6" s="167"/>
    </row>
    <row r="7" spans="1:6" ht="18.75">
      <c r="A7" s="39"/>
      <c r="B7" s="44"/>
      <c r="C7" s="45"/>
      <c r="D7" s="63"/>
      <c r="E7" s="40"/>
      <c r="F7" s="46"/>
    </row>
    <row r="8" spans="1:6" ht="18.75">
      <c r="A8" s="47" t="s">
        <v>0</v>
      </c>
      <c r="B8" s="48"/>
      <c r="C8" s="49"/>
      <c r="D8" s="50"/>
      <c r="E8" s="51"/>
      <c r="F8" s="52"/>
    </row>
    <row r="9" spans="1:6" s="3" customFormat="1" ht="18.75">
      <c r="A9" s="47" t="s">
        <v>68</v>
      </c>
      <c r="B9" s="53">
        <v>6420</v>
      </c>
      <c r="C9" s="72">
        <v>1603</v>
      </c>
      <c r="D9" s="73">
        <f aca="true" t="shared" si="0" ref="D9:D28">C9/B9*100</f>
        <v>24.968847352024923</v>
      </c>
      <c r="E9" s="74">
        <v>1100</v>
      </c>
      <c r="F9" s="75">
        <v>30</v>
      </c>
    </row>
    <row r="10" spans="1:6" s="3" customFormat="1" ht="18.75">
      <c r="A10" s="47" t="s">
        <v>69</v>
      </c>
      <c r="B10" s="53">
        <v>10177</v>
      </c>
      <c r="C10" s="72"/>
      <c r="D10" s="64">
        <f t="shared" si="0"/>
        <v>0</v>
      </c>
      <c r="E10" s="74">
        <v>4315</v>
      </c>
      <c r="F10" s="75"/>
    </row>
    <row r="11" spans="1:6" s="3" customFormat="1" ht="18.75">
      <c r="A11" s="47" t="s">
        <v>1</v>
      </c>
      <c r="B11" s="53">
        <v>1830</v>
      </c>
      <c r="C11" s="72">
        <v>361</v>
      </c>
      <c r="D11" s="64">
        <f t="shared" si="0"/>
        <v>19.726775956284154</v>
      </c>
      <c r="E11" s="74">
        <v>660</v>
      </c>
      <c r="F11" s="75"/>
    </row>
    <row r="12" spans="1:6" s="3" customFormat="1" ht="18.75">
      <c r="A12" s="47" t="s">
        <v>2</v>
      </c>
      <c r="B12" s="53">
        <v>10902</v>
      </c>
      <c r="C12" s="72"/>
      <c r="D12" s="64">
        <f t="shared" si="0"/>
        <v>0</v>
      </c>
      <c r="E12" s="74">
        <v>5000</v>
      </c>
      <c r="F12" s="75"/>
    </row>
    <row r="13" spans="1:6" s="3" customFormat="1" ht="18.75">
      <c r="A13" s="47" t="s">
        <v>60</v>
      </c>
      <c r="B13" s="53">
        <v>8751</v>
      </c>
      <c r="C13" s="72">
        <v>2500</v>
      </c>
      <c r="D13" s="64">
        <f t="shared" si="0"/>
        <v>28.56816363844132</v>
      </c>
      <c r="E13" s="74">
        <v>9200</v>
      </c>
      <c r="F13" s="75">
        <v>500</v>
      </c>
    </row>
    <row r="14" spans="1:6" s="3" customFormat="1" ht="18.75">
      <c r="A14" s="47" t="s">
        <v>3</v>
      </c>
      <c r="B14" s="53">
        <v>13944</v>
      </c>
      <c r="C14" s="72">
        <v>1032</v>
      </c>
      <c r="D14" s="64">
        <f t="shared" si="0"/>
        <v>7.401032702237521</v>
      </c>
      <c r="E14" s="74">
        <v>11643</v>
      </c>
      <c r="F14" s="75">
        <v>186</v>
      </c>
    </row>
    <row r="15" spans="1:6" s="3" customFormat="1" ht="18.75">
      <c r="A15" s="47" t="s">
        <v>4</v>
      </c>
      <c r="B15" s="53">
        <v>30899</v>
      </c>
      <c r="C15" s="72">
        <v>3520</v>
      </c>
      <c r="D15" s="64">
        <f t="shared" si="0"/>
        <v>11.391954432182272</v>
      </c>
      <c r="E15" s="74">
        <v>22485</v>
      </c>
      <c r="F15" s="75"/>
    </row>
    <row r="16" spans="1:6" s="3" customFormat="1" ht="18.75">
      <c r="A16" s="47" t="s">
        <v>5</v>
      </c>
      <c r="B16" s="53">
        <v>10646</v>
      </c>
      <c r="C16" s="72">
        <v>300</v>
      </c>
      <c r="D16" s="64">
        <f t="shared" si="0"/>
        <v>2.8179597971068944</v>
      </c>
      <c r="E16" s="74">
        <v>700</v>
      </c>
      <c r="F16" s="75"/>
    </row>
    <row r="17" spans="1:6" s="3" customFormat="1" ht="18.75">
      <c r="A17" s="47" t="s">
        <v>6</v>
      </c>
      <c r="B17" s="53">
        <v>11582</v>
      </c>
      <c r="C17" s="72">
        <v>2450</v>
      </c>
      <c r="D17" s="64">
        <f t="shared" si="0"/>
        <v>21.153514073562423</v>
      </c>
      <c r="E17" s="74">
        <v>16750</v>
      </c>
      <c r="F17" s="75"/>
    </row>
    <row r="18" spans="1:6" s="3" customFormat="1" ht="18.75">
      <c r="A18" s="47" t="s">
        <v>7</v>
      </c>
      <c r="B18" s="53">
        <v>9920</v>
      </c>
      <c r="C18" s="72"/>
      <c r="D18" s="64">
        <f t="shared" si="0"/>
        <v>0</v>
      </c>
      <c r="E18" s="74">
        <v>12148</v>
      </c>
      <c r="F18" s="75"/>
    </row>
    <row r="19" spans="1:6" s="3" customFormat="1" ht="18.75">
      <c r="A19" s="47" t="s">
        <v>8</v>
      </c>
      <c r="B19" s="53">
        <v>6528</v>
      </c>
      <c r="C19" s="72"/>
      <c r="D19" s="64">
        <f t="shared" si="0"/>
        <v>0</v>
      </c>
      <c r="E19" s="74">
        <v>2859</v>
      </c>
      <c r="F19" s="75"/>
    </row>
    <row r="20" spans="1:6" s="3" customFormat="1" ht="18.75">
      <c r="A20" s="47" t="s">
        <v>70</v>
      </c>
      <c r="B20" s="53">
        <v>13126</v>
      </c>
      <c r="C20" s="72">
        <v>2261</v>
      </c>
      <c r="D20" s="64">
        <f t="shared" si="0"/>
        <v>17.225354258723144</v>
      </c>
      <c r="E20" s="74">
        <v>7126</v>
      </c>
      <c r="F20" s="75">
        <v>3000</v>
      </c>
    </row>
    <row r="21" spans="1:6" s="3" customFormat="1" ht="18.75">
      <c r="A21" s="47" t="s">
        <v>9</v>
      </c>
      <c r="B21" s="53">
        <v>4024</v>
      </c>
      <c r="C21" s="72"/>
      <c r="D21" s="64">
        <f t="shared" si="0"/>
        <v>0</v>
      </c>
      <c r="E21" s="74">
        <v>4280</v>
      </c>
      <c r="F21" s="75"/>
    </row>
    <row r="22" spans="1:6" s="3" customFormat="1" ht="18.75">
      <c r="A22" s="47" t="s">
        <v>10</v>
      </c>
      <c r="B22" s="53">
        <v>6114</v>
      </c>
      <c r="C22" s="72"/>
      <c r="D22" s="64">
        <f t="shared" si="0"/>
        <v>0</v>
      </c>
      <c r="E22" s="74">
        <v>2660</v>
      </c>
      <c r="F22" s="75"/>
    </row>
    <row r="23" spans="1:6" s="3" customFormat="1" ht="18.75">
      <c r="A23" s="47" t="s">
        <v>61</v>
      </c>
      <c r="B23" s="53">
        <v>14436</v>
      </c>
      <c r="C23" s="72">
        <v>1200</v>
      </c>
      <c r="D23" s="64">
        <f t="shared" si="0"/>
        <v>8.31255195344971</v>
      </c>
      <c r="E23" s="74">
        <v>5100</v>
      </c>
      <c r="F23" s="75"/>
    </row>
    <row r="24" spans="1:6" s="3" customFormat="1" ht="18.75">
      <c r="A24" s="47" t="s">
        <v>71</v>
      </c>
      <c r="B24" s="53">
        <v>9165</v>
      </c>
      <c r="C24" s="72"/>
      <c r="D24" s="64">
        <f t="shared" si="0"/>
        <v>0</v>
      </c>
      <c r="E24" s="74">
        <v>0</v>
      </c>
      <c r="F24" s="75"/>
    </row>
    <row r="25" spans="1:6" s="3" customFormat="1" ht="18.75">
      <c r="A25" s="47" t="s">
        <v>11</v>
      </c>
      <c r="B25" s="53">
        <v>10405</v>
      </c>
      <c r="C25" s="72">
        <v>420</v>
      </c>
      <c r="D25" s="64">
        <f t="shared" si="0"/>
        <v>4.036520903411821</v>
      </c>
      <c r="E25" s="74">
        <v>1260</v>
      </c>
      <c r="F25" s="75"/>
    </row>
    <row r="26" spans="1:6" s="3" customFormat="1" ht="18.75">
      <c r="A26" s="47" t="s">
        <v>12</v>
      </c>
      <c r="B26" s="53">
        <v>6535</v>
      </c>
      <c r="C26" s="72">
        <v>1637</v>
      </c>
      <c r="D26" s="64">
        <f t="shared" si="0"/>
        <v>25.04973221117062</v>
      </c>
      <c r="E26" s="74">
        <v>14010</v>
      </c>
      <c r="F26" s="75"/>
    </row>
    <row r="27" spans="1:6" s="3" customFormat="1" ht="18.75">
      <c r="A27" s="47" t="s">
        <v>72</v>
      </c>
      <c r="B27" s="53">
        <v>14808</v>
      </c>
      <c r="C27" s="72"/>
      <c r="D27" s="64">
        <f t="shared" si="0"/>
        <v>0</v>
      </c>
      <c r="E27" s="74">
        <v>10520</v>
      </c>
      <c r="F27" s="75"/>
    </row>
    <row r="28" spans="1:6" s="3" customFormat="1" ht="18.75">
      <c r="A28" s="47" t="s">
        <v>13</v>
      </c>
      <c r="B28" s="53">
        <v>22902</v>
      </c>
      <c r="C28" s="72">
        <v>10941</v>
      </c>
      <c r="D28" s="64">
        <f t="shared" si="0"/>
        <v>47.77312025150642</v>
      </c>
      <c r="E28" s="74">
        <v>26307</v>
      </c>
      <c r="F28" s="75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58</v>
      </c>
      <c r="B30" s="61">
        <f>SUM(B8:B28)</f>
        <v>223114</v>
      </c>
      <c r="C30" s="61">
        <f>SUM(C8:C28)</f>
        <v>28225</v>
      </c>
      <c r="D30" s="57">
        <f>C30/B30*100</f>
        <v>12.650483609275975</v>
      </c>
      <c r="E30" s="62">
        <f>SUM(E8:E29)</f>
        <v>158123</v>
      </c>
      <c r="F30" s="62">
        <f>SUM(F8:F29)</f>
        <v>3716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33" sqref="B33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176" t="s">
        <v>95</v>
      </c>
      <c r="B1" s="176"/>
    </row>
    <row r="2" spans="1:2" ht="42" customHeight="1">
      <c r="A2" s="177"/>
      <c r="B2" s="177"/>
    </row>
    <row r="3" spans="1:2" ht="42" customHeight="1">
      <c r="A3" s="136"/>
      <c r="B3" s="136"/>
    </row>
    <row r="4" spans="1:2" ht="12.75">
      <c r="A4" s="178" t="s">
        <v>23</v>
      </c>
      <c r="B4" s="178" t="s">
        <v>96</v>
      </c>
    </row>
    <row r="5" spans="1:2" ht="12.75">
      <c r="A5" s="179"/>
      <c r="B5" s="179"/>
    </row>
    <row r="6" spans="1:2" ht="18.75">
      <c r="A6" s="137" t="s">
        <v>0</v>
      </c>
      <c r="B6" s="138"/>
    </row>
    <row r="7" spans="1:2" ht="18.75">
      <c r="A7" s="137" t="s">
        <v>68</v>
      </c>
      <c r="B7" s="138" t="s">
        <v>110</v>
      </c>
    </row>
    <row r="8" spans="1:2" ht="20.25" customHeight="1">
      <c r="A8" s="137" t="s">
        <v>69</v>
      </c>
      <c r="B8" s="138" t="s">
        <v>102</v>
      </c>
    </row>
    <row r="9" spans="1:2" ht="21.75" customHeight="1">
      <c r="A9" s="137" t="s">
        <v>1</v>
      </c>
      <c r="B9" s="138" t="s">
        <v>105</v>
      </c>
    </row>
    <row r="10" spans="1:2" ht="18.75">
      <c r="A10" s="137" t="s">
        <v>2</v>
      </c>
      <c r="B10" s="138" t="s">
        <v>99</v>
      </c>
    </row>
    <row r="11" spans="1:2" ht="18.75">
      <c r="A11" s="137" t="s">
        <v>60</v>
      </c>
      <c r="B11" s="138" t="s">
        <v>113</v>
      </c>
    </row>
    <row r="12" spans="1:2" ht="19.5" customHeight="1">
      <c r="A12" s="137" t="s">
        <v>3</v>
      </c>
      <c r="B12" s="138" t="s">
        <v>107</v>
      </c>
    </row>
    <row r="13" spans="1:2" ht="20.25" customHeight="1">
      <c r="A13" s="137" t="s">
        <v>4</v>
      </c>
      <c r="B13" s="139" t="s">
        <v>101</v>
      </c>
    </row>
    <row r="14" spans="1:2" ht="18.75">
      <c r="A14" s="137" t="s">
        <v>5</v>
      </c>
      <c r="B14" s="138" t="s">
        <v>109</v>
      </c>
    </row>
    <row r="15" spans="1:2" ht="18.75">
      <c r="A15" s="137" t="s">
        <v>6</v>
      </c>
      <c r="B15" s="138" t="s">
        <v>106</v>
      </c>
    </row>
    <row r="16" spans="1:2" ht="21.75" customHeight="1">
      <c r="A16" s="137" t="s">
        <v>7</v>
      </c>
      <c r="B16" s="138" t="s">
        <v>100</v>
      </c>
    </row>
    <row r="17" spans="1:2" ht="18.75" customHeight="1">
      <c r="A17" s="137" t="s">
        <v>8</v>
      </c>
      <c r="B17" s="138" t="s">
        <v>111</v>
      </c>
    </row>
    <row r="18" spans="1:2" ht="18.75">
      <c r="A18" s="137" t="s">
        <v>70</v>
      </c>
      <c r="B18" s="138" t="s">
        <v>108</v>
      </c>
    </row>
    <row r="19" spans="1:2" ht="18.75">
      <c r="A19" s="137" t="s">
        <v>9</v>
      </c>
      <c r="B19" s="138" t="s">
        <v>104</v>
      </c>
    </row>
    <row r="20" spans="1:2" ht="18" customHeight="1">
      <c r="A20" s="137" t="s">
        <v>10</v>
      </c>
      <c r="B20" s="138" t="s">
        <v>98</v>
      </c>
    </row>
    <row r="21" spans="1:2" ht="18.75">
      <c r="A21" s="137" t="s">
        <v>61</v>
      </c>
      <c r="B21" s="138" t="s">
        <v>111</v>
      </c>
    </row>
    <row r="22" spans="1:2" ht="18.75">
      <c r="A22" s="137" t="s">
        <v>71</v>
      </c>
      <c r="B22" s="138" t="s">
        <v>112</v>
      </c>
    </row>
    <row r="23" spans="1:2" ht="18.75">
      <c r="A23" s="137" t="s">
        <v>11</v>
      </c>
      <c r="B23" s="138" t="s">
        <v>104</v>
      </c>
    </row>
    <row r="24" spans="1:2" ht="18.75">
      <c r="A24" s="137" t="s">
        <v>12</v>
      </c>
      <c r="B24" s="140" t="s">
        <v>103</v>
      </c>
    </row>
    <row r="25" spans="1:2" ht="20.25" customHeight="1">
      <c r="A25" s="137" t="s">
        <v>72</v>
      </c>
      <c r="B25" s="140" t="s">
        <v>104</v>
      </c>
    </row>
    <row r="26" spans="1:2" ht="18.75">
      <c r="A26" s="137" t="s">
        <v>13</v>
      </c>
      <c r="B26" s="138" t="s">
        <v>104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78" customWidth="1"/>
    <col min="2" max="2" width="8.875" style="78" customWidth="1"/>
    <col min="3" max="3" width="7.375" style="78" customWidth="1"/>
    <col min="4" max="4" width="8.625" style="78" customWidth="1"/>
    <col min="5" max="5" width="9.25390625" style="78" customWidth="1"/>
    <col min="6" max="6" width="9.375" style="78" customWidth="1"/>
    <col min="7" max="7" width="6.75390625" style="78" customWidth="1"/>
    <col min="8" max="8" width="6.875" style="78" customWidth="1"/>
    <col min="9" max="9" width="6.625" style="78" customWidth="1"/>
    <col min="10" max="10" width="6.75390625" style="78" customWidth="1"/>
    <col min="11" max="11" width="7.375" style="78" customWidth="1"/>
    <col min="12" max="12" width="8.125" style="78" customWidth="1"/>
    <col min="13" max="13" width="8.25390625" style="78" customWidth="1"/>
    <col min="14" max="14" width="8.625" style="78" customWidth="1"/>
    <col min="15" max="15" width="7.00390625" style="78" customWidth="1"/>
    <col min="16" max="16" width="7.25390625" style="78" customWidth="1"/>
    <col min="17" max="16384" width="8.875" style="78" customWidth="1"/>
  </cols>
  <sheetData>
    <row r="1" spans="1:16" ht="15.75">
      <c r="A1" s="76"/>
      <c r="B1" s="180" t="s">
        <v>74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3">
        <v>43606</v>
      </c>
      <c r="P1" s="183"/>
    </row>
    <row r="2" spans="1:16" ht="16.5" thickBot="1">
      <c r="A2" s="76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77"/>
      <c r="P2" s="77"/>
    </row>
    <row r="3" spans="1:16" ht="15.75" thickBot="1">
      <c r="A3" s="184" t="s">
        <v>76</v>
      </c>
      <c r="B3" s="187" t="s">
        <v>77</v>
      </c>
      <c r="C3" s="188"/>
      <c r="D3" s="189"/>
      <c r="E3" s="190" t="s">
        <v>78</v>
      </c>
      <c r="F3" s="191"/>
      <c r="G3" s="191"/>
      <c r="H3" s="191"/>
      <c r="I3" s="191"/>
      <c r="J3" s="192"/>
      <c r="K3" s="196" t="s">
        <v>79</v>
      </c>
      <c r="L3" s="197"/>
      <c r="M3" s="198" t="s">
        <v>80</v>
      </c>
      <c r="N3" s="199"/>
      <c r="O3" s="199"/>
      <c r="P3" s="200"/>
    </row>
    <row r="4" spans="1:16" ht="15.75" thickBot="1">
      <c r="A4" s="185"/>
      <c r="B4" s="201" t="s">
        <v>81</v>
      </c>
      <c r="C4" s="202" t="s">
        <v>82</v>
      </c>
      <c r="D4" s="203"/>
      <c r="E4" s="193"/>
      <c r="F4" s="194"/>
      <c r="G4" s="194"/>
      <c r="H4" s="194"/>
      <c r="I4" s="194"/>
      <c r="J4" s="195"/>
      <c r="K4" s="187" t="s">
        <v>83</v>
      </c>
      <c r="L4" s="189"/>
      <c r="M4" s="204" t="s">
        <v>84</v>
      </c>
      <c r="N4" s="205"/>
      <c r="O4" s="205" t="s">
        <v>19</v>
      </c>
      <c r="P4" s="206"/>
    </row>
    <row r="5" spans="1:16" ht="15.75" thickBot="1">
      <c r="A5" s="185"/>
      <c r="B5" s="201"/>
      <c r="C5" s="207" t="s">
        <v>85</v>
      </c>
      <c r="D5" s="208"/>
      <c r="E5" s="209" t="s">
        <v>86</v>
      </c>
      <c r="F5" s="210"/>
      <c r="G5" s="211" t="s">
        <v>87</v>
      </c>
      <c r="H5" s="212"/>
      <c r="I5" s="211" t="s">
        <v>88</v>
      </c>
      <c r="J5" s="213"/>
      <c r="K5" s="214" t="s">
        <v>89</v>
      </c>
      <c r="L5" s="215"/>
      <c r="M5" s="214" t="s">
        <v>87</v>
      </c>
      <c r="N5" s="216"/>
      <c r="O5" s="216" t="s">
        <v>87</v>
      </c>
      <c r="P5" s="215"/>
    </row>
    <row r="6" spans="1:16" ht="16.5" customHeight="1" thickBot="1">
      <c r="A6" s="186"/>
      <c r="B6" s="186"/>
      <c r="C6" s="79" t="s">
        <v>94</v>
      </c>
      <c r="D6" s="80" t="s">
        <v>97</v>
      </c>
      <c r="E6" s="81" t="s">
        <v>90</v>
      </c>
      <c r="F6" s="82" t="s">
        <v>91</v>
      </c>
      <c r="G6" s="81" t="s">
        <v>90</v>
      </c>
      <c r="H6" s="82" t="s">
        <v>91</v>
      </c>
      <c r="I6" s="81" t="s">
        <v>90</v>
      </c>
      <c r="J6" s="82" t="s">
        <v>91</v>
      </c>
      <c r="K6" s="81" t="s">
        <v>90</v>
      </c>
      <c r="L6" s="82" t="s">
        <v>91</v>
      </c>
      <c r="M6" s="81" t="s">
        <v>90</v>
      </c>
      <c r="N6" s="82" t="s">
        <v>91</v>
      </c>
      <c r="O6" s="81" t="s">
        <v>90</v>
      </c>
      <c r="P6" s="82" t="s">
        <v>91</v>
      </c>
    </row>
    <row r="7" spans="1:256" s="94" customFormat="1" ht="14.25" customHeight="1">
      <c r="A7" s="135" t="s">
        <v>0</v>
      </c>
      <c r="B7" s="83">
        <v>64</v>
      </c>
      <c r="C7" s="84">
        <v>64</v>
      </c>
      <c r="D7" s="84">
        <v>64</v>
      </c>
      <c r="E7" s="85">
        <v>69</v>
      </c>
      <c r="F7" s="86">
        <v>69</v>
      </c>
      <c r="G7" s="85">
        <v>0.5</v>
      </c>
      <c r="H7" s="86">
        <v>0.5</v>
      </c>
      <c r="I7" s="87">
        <v>0.3</v>
      </c>
      <c r="J7" s="88">
        <v>0.3</v>
      </c>
      <c r="K7" s="89">
        <f aca="true" t="shared" si="0" ref="K7:K29">G7/D7*1000</f>
        <v>7.8125</v>
      </c>
      <c r="L7" s="90">
        <v>7.8</v>
      </c>
      <c r="M7" s="91"/>
      <c r="N7" s="92"/>
      <c r="O7" s="93"/>
      <c r="P7" s="9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16" ht="15">
      <c r="A8" s="95" t="s">
        <v>14</v>
      </c>
      <c r="B8" s="96">
        <v>1061</v>
      </c>
      <c r="C8" s="97">
        <v>1061</v>
      </c>
      <c r="D8" s="97">
        <v>1061</v>
      </c>
      <c r="E8" s="85">
        <v>1430</v>
      </c>
      <c r="F8" s="86">
        <v>1415</v>
      </c>
      <c r="G8" s="85">
        <v>10.8</v>
      </c>
      <c r="H8" s="86">
        <v>10.7</v>
      </c>
      <c r="I8" s="85">
        <v>10.6</v>
      </c>
      <c r="J8" s="86">
        <v>10.5</v>
      </c>
      <c r="K8" s="89">
        <f t="shared" si="0"/>
        <v>10.179076343072575</v>
      </c>
      <c r="L8" s="98">
        <v>10.1</v>
      </c>
      <c r="M8" s="91">
        <v>417</v>
      </c>
      <c r="N8" s="91">
        <v>417</v>
      </c>
      <c r="O8" s="99">
        <v>3</v>
      </c>
      <c r="P8" s="91">
        <v>3</v>
      </c>
    </row>
    <row r="9" spans="1:256" s="94" customFormat="1" ht="15">
      <c r="A9" s="95" t="s">
        <v>15</v>
      </c>
      <c r="B9" s="96">
        <v>1130</v>
      </c>
      <c r="C9" s="97">
        <v>1130</v>
      </c>
      <c r="D9" s="97">
        <v>1130</v>
      </c>
      <c r="E9" s="85">
        <v>1970.9</v>
      </c>
      <c r="F9" s="86">
        <v>1865.6</v>
      </c>
      <c r="G9" s="85">
        <v>14.9</v>
      </c>
      <c r="H9" s="86">
        <v>14.2</v>
      </c>
      <c r="I9" s="85">
        <v>12.6</v>
      </c>
      <c r="J9" s="86">
        <v>14.9</v>
      </c>
      <c r="K9" s="89">
        <f t="shared" si="0"/>
        <v>13.185840707964603</v>
      </c>
      <c r="L9" s="98">
        <v>12.6</v>
      </c>
      <c r="M9" s="91">
        <v>564</v>
      </c>
      <c r="N9" s="91">
        <v>564</v>
      </c>
      <c r="O9" s="99">
        <v>4</v>
      </c>
      <c r="P9" s="91">
        <v>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94" customFormat="1" ht="15">
      <c r="A10" s="95" t="s">
        <v>1</v>
      </c>
      <c r="B10" s="100">
        <v>395</v>
      </c>
      <c r="C10" s="101">
        <v>412</v>
      </c>
      <c r="D10" s="101">
        <v>412</v>
      </c>
      <c r="E10" s="102">
        <v>459</v>
      </c>
      <c r="F10" s="103">
        <v>423.5</v>
      </c>
      <c r="G10" s="102">
        <v>4.2</v>
      </c>
      <c r="H10" s="103">
        <v>4</v>
      </c>
      <c r="I10" s="102">
        <v>3.9</v>
      </c>
      <c r="J10" s="103">
        <v>3.7</v>
      </c>
      <c r="K10" s="89">
        <f t="shared" si="0"/>
        <v>10.194174757281553</v>
      </c>
      <c r="L10" s="104">
        <v>10</v>
      </c>
      <c r="M10" s="105">
        <v>164.2</v>
      </c>
      <c r="N10" s="106">
        <v>117</v>
      </c>
      <c r="O10" s="107">
        <v>1.7</v>
      </c>
      <c r="P10" s="106">
        <v>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94" customFormat="1" ht="15">
      <c r="A11" s="95" t="s">
        <v>2</v>
      </c>
      <c r="B11" s="96">
        <v>612</v>
      </c>
      <c r="C11" s="97">
        <v>612</v>
      </c>
      <c r="D11" s="97">
        <v>612</v>
      </c>
      <c r="E11" s="85">
        <v>795.9</v>
      </c>
      <c r="F11" s="86">
        <v>780.6</v>
      </c>
      <c r="G11" s="85">
        <v>6.7</v>
      </c>
      <c r="H11" s="86">
        <v>6.6</v>
      </c>
      <c r="I11" s="85">
        <v>5.9</v>
      </c>
      <c r="J11" s="86">
        <v>5.8</v>
      </c>
      <c r="K11" s="89">
        <f t="shared" si="0"/>
        <v>10.947712418300654</v>
      </c>
      <c r="L11" s="98">
        <v>10.8</v>
      </c>
      <c r="M11" s="91">
        <v>402</v>
      </c>
      <c r="N11" s="91">
        <v>258</v>
      </c>
      <c r="O11" s="99">
        <v>4</v>
      </c>
      <c r="P11" s="91">
        <v>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94" customFormat="1" ht="15">
      <c r="A12" s="95" t="s">
        <v>60</v>
      </c>
      <c r="B12" s="96">
        <v>482</v>
      </c>
      <c r="C12" s="97">
        <v>482</v>
      </c>
      <c r="D12" s="97">
        <v>482</v>
      </c>
      <c r="E12" s="85">
        <v>845</v>
      </c>
      <c r="F12" s="86">
        <v>753</v>
      </c>
      <c r="G12" s="85">
        <v>8</v>
      </c>
      <c r="H12" s="86">
        <v>6.9</v>
      </c>
      <c r="I12" s="85">
        <v>7.4</v>
      </c>
      <c r="J12" s="86">
        <v>6</v>
      </c>
      <c r="K12" s="89">
        <f t="shared" si="0"/>
        <v>16.597510373443985</v>
      </c>
      <c r="L12" s="98">
        <v>14.4</v>
      </c>
      <c r="M12" s="91">
        <v>541.1</v>
      </c>
      <c r="N12" s="91">
        <v>512.9</v>
      </c>
      <c r="O12" s="99">
        <v>8</v>
      </c>
      <c r="P12" s="91">
        <v>8.3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16" ht="15">
      <c r="A13" s="95" t="s">
        <v>3</v>
      </c>
      <c r="B13" s="96">
        <v>592</v>
      </c>
      <c r="C13" s="97">
        <v>612</v>
      </c>
      <c r="D13" s="97">
        <v>612</v>
      </c>
      <c r="E13" s="85">
        <v>740</v>
      </c>
      <c r="F13" s="86">
        <v>710</v>
      </c>
      <c r="G13" s="85">
        <v>7.1</v>
      </c>
      <c r="H13" s="86">
        <v>6.8</v>
      </c>
      <c r="I13" s="85">
        <v>6.7</v>
      </c>
      <c r="J13" s="86">
        <v>6.5</v>
      </c>
      <c r="K13" s="89">
        <f t="shared" si="0"/>
        <v>11.601307189542482</v>
      </c>
      <c r="L13" s="98">
        <v>9.7</v>
      </c>
      <c r="M13" s="91">
        <v>354</v>
      </c>
      <c r="N13" s="92">
        <v>352</v>
      </c>
      <c r="O13" s="99">
        <v>3.2</v>
      </c>
      <c r="P13" s="91">
        <v>3</v>
      </c>
    </row>
    <row r="14" spans="1:256" s="94" customFormat="1" ht="15">
      <c r="A14" s="95" t="s">
        <v>4</v>
      </c>
      <c r="B14" s="96">
        <v>2736</v>
      </c>
      <c r="C14" s="97">
        <v>2736</v>
      </c>
      <c r="D14" s="97">
        <v>2682</v>
      </c>
      <c r="E14" s="85">
        <v>4449</v>
      </c>
      <c r="F14" s="86">
        <v>4130</v>
      </c>
      <c r="G14" s="85">
        <v>26</v>
      </c>
      <c r="H14" s="86">
        <v>25</v>
      </c>
      <c r="I14" s="85">
        <v>25</v>
      </c>
      <c r="J14" s="86">
        <v>24</v>
      </c>
      <c r="K14" s="89">
        <f>G14/D14*1000</f>
        <v>9.694258016405668</v>
      </c>
      <c r="L14" s="98">
        <v>8.4</v>
      </c>
      <c r="M14" s="92">
        <v>440</v>
      </c>
      <c r="N14" s="91">
        <v>440</v>
      </c>
      <c r="O14" s="99">
        <v>2.2</v>
      </c>
      <c r="P14" s="91">
        <v>2.2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94" customFormat="1" ht="15">
      <c r="A15" s="95" t="s">
        <v>5</v>
      </c>
      <c r="B15" s="96">
        <v>544</v>
      </c>
      <c r="C15" s="97">
        <v>540</v>
      </c>
      <c r="D15" s="97">
        <v>540</v>
      </c>
      <c r="E15" s="85">
        <v>630.5</v>
      </c>
      <c r="F15" s="86">
        <v>640.6</v>
      </c>
      <c r="G15" s="85">
        <v>5.2</v>
      </c>
      <c r="H15" s="86">
        <v>5.5</v>
      </c>
      <c r="I15" s="85">
        <v>4.7</v>
      </c>
      <c r="J15" s="86">
        <v>5</v>
      </c>
      <c r="K15" s="89">
        <f t="shared" si="0"/>
        <v>9.62962962962963</v>
      </c>
      <c r="L15" s="98">
        <v>9.8</v>
      </c>
      <c r="M15" s="91">
        <v>39.2</v>
      </c>
      <c r="N15" s="91">
        <v>37.5</v>
      </c>
      <c r="O15" s="99">
        <v>0.4</v>
      </c>
      <c r="P15" s="91">
        <v>0.3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94" customFormat="1" ht="16.5" customHeight="1">
      <c r="A16" s="95" t="s">
        <v>6</v>
      </c>
      <c r="B16" s="96">
        <v>500</v>
      </c>
      <c r="C16" s="97">
        <v>493</v>
      </c>
      <c r="D16" s="97">
        <v>493</v>
      </c>
      <c r="E16" s="85">
        <v>829.8</v>
      </c>
      <c r="F16" s="86">
        <v>910</v>
      </c>
      <c r="G16" s="85">
        <v>6.2</v>
      </c>
      <c r="H16" s="86">
        <v>8</v>
      </c>
      <c r="I16" s="85">
        <v>5.9</v>
      </c>
      <c r="J16" s="86">
        <v>7.6</v>
      </c>
      <c r="K16" s="89">
        <f t="shared" si="0"/>
        <v>12.57606490872211</v>
      </c>
      <c r="L16" s="98">
        <v>13</v>
      </c>
      <c r="M16" s="91">
        <v>1470</v>
      </c>
      <c r="N16" s="91">
        <v>1482</v>
      </c>
      <c r="O16" s="108">
        <v>12</v>
      </c>
      <c r="P16" s="109">
        <v>12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94" customFormat="1" ht="16.5" customHeight="1">
      <c r="A17" s="95" t="s">
        <v>7</v>
      </c>
      <c r="B17" s="96">
        <v>1400</v>
      </c>
      <c r="C17" s="97">
        <v>1480</v>
      </c>
      <c r="D17" s="97">
        <v>1480</v>
      </c>
      <c r="E17" s="85">
        <v>3372</v>
      </c>
      <c r="F17" s="86">
        <v>1956</v>
      </c>
      <c r="G17" s="85">
        <v>36</v>
      </c>
      <c r="H17" s="86">
        <v>18.9</v>
      </c>
      <c r="I17" s="85">
        <v>35.6</v>
      </c>
      <c r="J17" s="86">
        <v>18.4</v>
      </c>
      <c r="K17" s="89">
        <f t="shared" si="0"/>
        <v>24.324324324324326</v>
      </c>
      <c r="L17" s="98">
        <v>18.9</v>
      </c>
      <c r="M17" s="91">
        <v>278</v>
      </c>
      <c r="N17" s="91">
        <v>261</v>
      </c>
      <c r="O17" s="110">
        <v>2</v>
      </c>
      <c r="P17" s="111">
        <v>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94" customFormat="1" ht="15">
      <c r="A18" s="95" t="s">
        <v>8</v>
      </c>
      <c r="B18" s="96">
        <v>475</v>
      </c>
      <c r="C18" s="97">
        <v>528</v>
      </c>
      <c r="D18" s="97">
        <v>528</v>
      </c>
      <c r="E18" s="85">
        <v>633.6</v>
      </c>
      <c r="F18" s="86">
        <v>684</v>
      </c>
      <c r="G18" s="85">
        <v>5.5</v>
      </c>
      <c r="H18" s="86">
        <v>5.1</v>
      </c>
      <c r="I18" s="85">
        <v>5</v>
      </c>
      <c r="J18" s="86">
        <v>5</v>
      </c>
      <c r="K18" s="89">
        <f t="shared" si="0"/>
        <v>10.416666666666666</v>
      </c>
      <c r="L18" s="98">
        <v>9</v>
      </c>
      <c r="M18" s="91">
        <v>605.6</v>
      </c>
      <c r="N18" s="91">
        <v>583.8</v>
      </c>
      <c r="O18" s="110">
        <v>5.4</v>
      </c>
      <c r="P18" s="111">
        <v>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94" customFormat="1" ht="15">
      <c r="A19" s="95" t="s">
        <v>16</v>
      </c>
      <c r="B19" s="96">
        <v>1258</v>
      </c>
      <c r="C19" s="97">
        <v>1230</v>
      </c>
      <c r="D19" s="97">
        <v>1230</v>
      </c>
      <c r="E19" s="85">
        <v>1570</v>
      </c>
      <c r="F19" s="86">
        <v>1570</v>
      </c>
      <c r="G19" s="85">
        <v>13.8</v>
      </c>
      <c r="H19" s="86">
        <v>13.8</v>
      </c>
      <c r="I19" s="85">
        <v>10.5</v>
      </c>
      <c r="J19" s="86">
        <v>10.3</v>
      </c>
      <c r="K19" s="89">
        <f t="shared" si="0"/>
        <v>11.219512195121952</v>
      </c>
      <c r="L19" s="98">
        <v>11</v>
      </c>
      <c r="M19" s="91">
        <v>444</v>
      </c>
      <c r="N19" s="91">
        <v>444</v>
      </c>
      <c r="O19" s="110">
        <v>4</v>
      </c>
      <c r="P19" s="111">
        <v>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94" customFormat="1" ht="15">
      <c r="A20" s="95" t="s">
        <v>9</v>
      </c>
      <c r="B20" s="96">
        <v>1250</v>
      </c>
      <c r="C20" s="97">
        <v>1220</v>
      </c>
      <c r="D20" s="97">
        <v>1220</v>
      </c>
      <c r="E20" s="85">
        <v>2004</v>
      </c>
      <c r="F20" s="86">
        <v>1814</v>
      </c>
      <c r="G20" s="85">
        <v>15.3</v>
      </c>
      <c r="H20" s="86">
        <v>13.8</v>
      </c>
      <c r="I20" s="85">
        <v>13.1</v>
      </c>
      <c r="J20" s="86">
        <v>12.1</v>
      </c>
      <c r="K20" s="89">
        <f t="shared" si="0"/>
        <v>12.540983606557377</v>
      </c>
      <c r="L20" s="98">
        <v>11</v>
      </c>
      <c r="M20" s="91">
        <v>131</v>
      </c>
      <c r="N20" s="91">
        <v>128</v>
      </c>
      <c r="O20" s="110">
        <v>1</v>
      </c>
      <c r="P20" s="111">
        <v>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94" customFormat="1" ht="14.25" customHeight="1">
      <c r="A21" s="95" t="s">
        <v>10</v>
      </c>
      <c r="B21" s="96">
        <v>623</v>
      </c>
      <c r="C21" s="97">
        <v>589</v>
      </c>
      <c r="D21" s="97">
        <v>589</v>
      </c>
      <c r="E21" s="85">
        <v>524.1</v>
      </c>
      <c r="F21" s="86">
        <v>591.8</v>
      </c>
      <c r="G21" s="85">
        <v>5.8</v>
      </c>
      <c r="H21" s="86">
        <v>5.7</v>
      </c>
      <c r="I21" s="85">
        <v>3.7</v>
      </c>
      <c r="J21" s="86">
        <v>3.7</v>
      </c>
      <c r="K21" s="89">
        <f t="shared" si="0"/>
        <v>9.847198641765704</v>
      </c>
      <c r="L21" s="98">
        <v>9.8</v>
      </c>
      <c r="M21" s="91">
        <v>207</v>
      </c>
      <c r="N21" s="92">
        <v>234.4</v>
      </c>
      <c r="O21" s="110">
        <v>1.5</v>
      </c>
      <c r="P21" s="111">
        <v>1.8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94" customFormat="1" ht="15">
      <c r="A22" s="95" t="s">
        <v>61</v>
      </c>
      <c r="B22" s="96">
        <v>1011</v>
      </c>
      <c r="C22" s="97">
        <v>1010</v>
      </c>
      <c r="D22" s="97">
        <v>1010</v>
      </c>
      <c r="E22" s="85">
        <v>1233</v>
      </c>
      <c r="F22" s="86">
        <v>1378</v>
      </c>
      <c r="G22" s="85">
        <v>10.6</v>
      </c>
      <c r="H22" s="86">
        <v>12.6</v>
      </c>
      <c r="I22" s="85">
        <v>9.6</v>
      </c>
      <c r="J22" s="86">
        <v>11.3</v>
      </c>
      <c r="K22" s="89">
        <f t="shared" si="0"/>
        <v>10.495049504950494</v>
      </c>
      <c r="L22" s="98">
        <v>12.1</v>
      </c>
      <c r="M22" s="92">
        <v>1188</v>
      </c>
      <c r="N22" s="91">
        <v>1377</v>
      </c>
      <c r="O22" s="110">
        <v>6.2</v>
      </c>
      <c r="P22" s="111">
        <v>7.4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94" customFormat="1" ht="15" customHeight="1">
      <c r="A23" s="95" t="s">
        <v>17</v>
      </c>
      <c r="B23" s="96">
        <v>1761</v>
      </c>
      <c r="C23" s="97">
        <v>1626</v>
      </c>
      <c r="D23" s="97">
        <v>1628</v>
      </c>
      <c r="E23" s="85">
        <v>4672</v>
      </c>
      <c r="F23" s="112">
        <v>4751</v>
      </c>
      <c r="G23" s="113">
        <v>35.6</v>
      </c>
      <c r="H23" s="86">
        <v>35.1</v>
      </c>
      <c r="I23" s="85">
        <v>33.9</v>
      </c>
      <c r="J23" s="86">
        <v>32.7</v>
      </c>
      <c r="K23" s="89">
        <f t="shared" si="0"/>
        <v>21.86732186732187</v>
      </c>
      <c r="L23" s="98">
        <v>19.4</v>
      </c>
      <c r="M23" s="91">
        <v>399.3</v>
      </c>
      <c r="N23" s="91">
        <v>377.7</v>
      </c>
      <c r="O23" s="110">
        <v>4.2</v>
      </c>
      <c r="P23" s="111">
        <v>3.7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16" ht="15">
      <c r="A24" s="95" t="s">
        <v>11</v>
      </c>
      <c r="B24" s="96">
        <v>466</v>
      </c>
      <c r="C24" s="97">
        <v>466</v>
      </c>
      <c r="D24" s="97">
        <v>466</v>
      </c>
      <c r="E24" s="85">
        <v>688.4</v>
      </c>
      <c r="F24" s="86">
        <v>673.9</v>
      </c>
      <c r="G24" s="85">
        <v>5.4</v>
      </c>
      <c r="H24" s="86">
        <v>4.8</v>
      </c>
      <c r="I24" s="85">
        <v>3.2</v>
      </c>
      <c r="J24" s="86">
        <v>2.7</v>
      </c>
      <c r="K24" s="89">
        <f t="shared" si="0"/>
        <v>11.587982832618026</v>
      </c>
      <c r="L24" s="98">
        <v>10.8</v>
      </c>
      <c r="M24" s="91">
        <v>242.8</v>
      </c>
      <c r="N24" s="91">
        <v>231.1</v>
      </c>
      <c r="O24" s="110">
        <v>3</v>
      </c>
      <c r="P24" s="111">
        <v>3</v>
      </c>
    </row>
    <row r="25" spans="1:256" s="94" customFormat="1" ht="15">
      <c r="A25" s="95" t="s">
        <v>12</v>
      </c>
      <c r="B25" s="96">
        <v>1478</v>
      </c>
      <c r="C25" s="97">
        <v>1493</v>
      </c>
      <c r="D25" s="97">
        <v>1493</v>
      </c>
      <c r="E25" s="86">
        <v>3175.6</v>
      </c>
      <c r="F25" s="86">
        <v>3062.7</v>
      </c>
      <c r="G25" s="85">
        <v>23.9</v>
      </c>
      <c r="H25" s="86">
        <v>23.4</v>
      </c>
      <c r="I25" s="85">
        <v>22.2</v>
      </c>
      <c r="J25" s="86">
        <v>21.3</v>
      </c>
      <c r="K25" s="89">
        <f t="shared" si="0"/>
        <v>16.008037508372404</v>
      </c>
      <c r="L25" s="98">
        <v>15.8</v>
      </c>
      <c r="M25" s="91"/>
      <c r="N25" s="91"/>
      <c r="O25" s="114"/>
      <c r="P25" s="115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94" customFormat="1" ht="15">
      <c r="A26" s="95" t="s">
        <v>18</v>
      </c>
      <c r="B26" s="96">
        <v>721</v>
      </c>
      <c r="C26" s="97">
        <v>747</v>
      </c>
      <c r="D26" s="97">
        <v>741</v>
      </c>
      <c r="E26" s="85">
        <v>638.9</v>
      </c>
      <c r="F26" s="86">
        <v>656.5</v>
      </c>
      <c r="G26" s="85">
        <v>6.9</v>
      </c>
      <c r="H26" s="86">
        <v>7.1</v>
      </c>
      <c r="I26" s="85">
        <v>6.2</v>
      </c>
      <c r="J26" s="86">
        <v>6.6</v>
      </c>
      <c r="K26" s="89">
        <f t="shared" si="0"/>
        <v>9.31174089068826</v>
      </c>
      <c r="L26" s="98">
        <v>8.8</v>
      </c>
      <c r="M26" s="91">
        <v>1765</v>
      </c>
      <c r="N26" s="91">
        <v>1808</v>
      </c>
      <c r="O26" s="99">
        <v>10</v>
      </c>
      <c r="P26" s="91">
        <v>11</v>
      </c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94" customFormat="1" ht="15">
      <c r="A27" s="95" t="s">
        <v>13</v>
      </c>
      <c r="B27" s="96">
        <v>4619</v>
      </c>
      <c r="C27" s="97">
        <v>4682</v>
      </c>
      <c r="D27" s="97">
        <v>4682</v>
      </c>
      <c r="E27" s="85">
        <v>12013</v>
      </c>
      <c r="F27" s="86">
        <v>10375</v>
      </c>
      <c r="G27" s="85">
        <v>85</v>
      </c>
      <c r="H27" s="86">
        <v>83</v>
      </c>
      <c r="I27" s="85">
        <v>75</v>
      </c>
      <c r="J27" s="86">
        <v>67</v>
      </c>
      <c r="K27" s="89">
        <f t="shared" si="0"/>
        <v>18.154634771465187</v>
      </c>
      <c r="L27" s="98">
        <v>19</v>
      </c>
      <c r="M27" s="91">
        <v>665</v>
      </c>
      <c r="N27" s="91">
        <v>796</v>
      </c>
      <c r="O27" s="99">
        <v>5</v>
      </c>
      <c r="P27" s="91">
        <v>6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16" ht="0.75" customHeight="1" thickBot="1">
      <c r="A28" s="116" t="s">
        <v>92</v>
      </c>
      <c r="B28" s="117">
        <v>100</v>
      </c>
      <c r="C28" s="118">
        <v>100</v>
      </c>
      <c r="D28" s="118">
        <v>100</v>
      </c>
      <c r="E28" s="119">
        <v>68</v>
      </c>
      <c r="F28" s="120">
        <v>0</v>
      </c>
      <c r="G28" s="119">
        <v>0.7</v>
      </c>
      <c r="H28" s="120">
        <v>0.7</v>
      </c>
      <c r="I28" s="119">
        <v>2.4</v>
      </c>
      <c r="J28" s="121">
        <v>2.4</v>
      </c>
      <c r="K28" s="122">
        <f t="shared" si="0"/>
        <v>6.999999999999999</v>
      </c>
      <c r="L28" s="123">
        <v>6.999999999999999</v>
      </c>
      <c r="M28" s="124"/>
      <c r="N28" s="125"/>
      <c r="O28" s="126"/>
      <c r="P28" s="127"/>
    </row>
    <row r="29" spans="1:16" ht="15" thickBot="1">
      <c r="A29" s="128" t="s">
        <v>93</v>
      </c>
      <c r="B29" s="129">
        <f aca="true" t="shared" si="1" ref="B29:J29">SUM(B7:B27)</f>
        <v>23178</v>
      </c>
      <c r="C29" s="129">
        <f t="shared" si="1"/>
        <v>23213</v>
      </c>
      <c r="D29" s="129">
        <f t="shared" si="1"/>
        <v>23155</v>
      </c>
      <c r="E29" s="130">
        <f t="shared" si="1"/>
        <v>42743.7</v>
      </c>
      <c r="F29" s="130">
        <f t="shared" si="1"/>
        <v>39210.200000000004</v>
      </c>
      <c r="G29" s="130">
        <f t="shared" si="1"/>
        <v>333.4000000000001</v>
      </c>
      <c r="H29" s="130">
        <f t="shared" si="1"/>
        <v>311.5</v>
      </c>
      <c r="I29" s="130">
        <f t="shared" si="1"/>
        <v>301</v>
      </c>
      <c r="J29" s="130">
        <f t="shared" si="1"/>
        <v>275.4</v>
      </c>
      <c r="K29" s="132">
        <f t="shared" si="0"/>
        <v>14.39861800906932</v>
      </c>
      <c r="L29" s="133">
        <v>13.7</v>
      </c>
      <c r="M29" s="130">
        <f>SUM(M7:M28)</f>
        <v>10317.2</v>
      </c>
      <c r="N29" s="130">
        <f>SUM(N7:N28)</f>
        <v>10421.4</v>
      </c>
      <c r="O29" s="134">
        <f>SUM(O7:O28)</f>
        <v>80.80000000000001</v>
      </c>
      <c r="P29" s="131">
        <f>SUM(P7:P28)</f>
        <v>81.69999999999999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2019-05-20T06:12:12Z</cp:lastPrinted>
  <dcterms:created xsi:type="dcterms:W3CDTF">2017-08-13T06:13:14Z</dcterms:created>
  <dcterms:modified xsi:type="dcterms:W3CDTF">2019-05-21T07:24:49Z</dcterms:modified>
  <cp:category/>
  <cp:version/>
  <cp:contentType/>
  <cp:contentStatus/>
</cp:coreProperties>
</file>