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6" activeTab="0"/>
  </bookViews>
  <sheets>
    <sheet name="подкормка" sheetId="1" r:id="rId1"/>
    <sheet name="молоко" sheetId="2" r:id="rId2"/>
  </sheets>
  <definedNames>
    <definedName name="_xlnm.Print_Area" localSheetId="0">'подкормка'!$A$1:$J$29</definedName>
  </definedNames>
  <calcPr fullCalcOnLoad="1"/>
</workbook>
</file>

<file path=xl/sharedStrings.xml><?xml version="1.0" encoding="utf-8"?>
<sst xmlns="http://schemas.openxmlformats.org/spreadsheetml/2006/main" count="92" uniqueCount="78">
  <si>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</si>
  <si>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</si>
  <si>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</si>
  <si>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</si>
  <si>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</si>
  <si>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</si>
  <si>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</si>
  <si>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</si>
  <si>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</si>
  <si>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</si>
  <si>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</si>
  <si>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</si>
  <si>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</si>
  <si>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</si>
  <si>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</si>
  <si>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2016 г.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</si>
  <si>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</si>
  <si>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</si>
  <si>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</si>
  <si>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</si>
  <si>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</si>
  <si>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</si>
  <si>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</si>
  <si>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</si>
  <si>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</si>
  <si>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</si>
  <si>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</si>
  <si>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</si>
  <si>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</si>
  <si>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</si>
  <si>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</si>
  <si>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</si>
  <si>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</si>
  <si>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</si>
  <si>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</si>
  <si>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</si>
  <si>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</si>
  <si>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г.Ульяновск</t>
  </si>
  <si>
    <t>ИТОГО:</t>
  </si>
  <si>
    <t>было на 01.01. 2017</t>
  </si>
  <si>
    <t>2017 г.</t>
  </si>
  <si>
    <t>дату 2017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</si>
  <si>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</si>
  <si>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</si>
  <si>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</si>
  <si>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</si>
  <si>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</si>
  <si>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</si>
  <si>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</si>
  <si>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</si>
  <si>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</si>
  <si>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</si>
  <si>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</si>
  <si>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</si>
  <si>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</si>
  <si>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</si>
  <si>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</si>
  <si>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</si>
  <si>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</si>
  <si>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</si>
  <si>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</si>
  <si>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</si>
  <si>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</si>
  <si>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</si>
  <si>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</si>
  <si>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</si>
  <si>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</si>
  <si>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</si>
  <si>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</si>
  <si>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</si>
  <si>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</si>
  <si>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</si>
  <si>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</si>
  <si>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Боронование зяби и пара, га</t>
  </si>
  <si>
    <t>Кол-во агрегатов</t>
  </si>
  <si>
    <t>План</t>
  </si>
  <si>
    <t>12.04</t>
  </si>
  <si>
    <t>13.04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</si>
</sst>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46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33" borderId="0" xfId="59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3" fillId="33" borderId="10" xfId="59" applyFont="1" applyFill="1" applyBorder="1" applyAlignment="1" applyProtection="1">
      <alignment horizontal="center" vertical="center"/>
      <protection/>
    </xf>
    <xf numFmtId="14" fontId="3" fillId="33" borderId="10" xfId="59" applyNumberFormat="1" applyFont="1" applyFill="1" applyBorder="1" applyAlignment="1" applyProtection="1">
      <alignment horizontal="center" vertical="center"/>
      <protection/>
    </xf>
    <xf numFmtId="49" fontId="5" fillId="33" borderId="11" xfId="55" applyNumberFormat="1" applyFont="1" applyFill="1" applyBorder="1" applyAlignment="1">
      <alignment horizontal="center" vertical="center"/>
      <protection/>
    </xf>
    <xf numFmtId="0" fontId="5" fillId="33" borderId="11" xfId="57" applyFont="1" applyFill="1" applyBorder="1" applyAlignment="1" applyProtection="1">
      <alignment horizontal="center" vertical="center"/>
      <protection locked="0"/>
    </xf>
    <xf numFmtId="0" fontId="5" fillId="33" borderId="12" xfId="57" applyFont="1" applyFill="1" applyBorder="1" applyAlignment="1" applyProtection="1">
      <alignment horizontal="center" vertical="center"/>
      <protection locked="0"/>
    </xf>
    <xf numFmtId="0" fontId="6" fillId="33" borderId="13" xfId="55" applyFont="1" applyFill="1" applyBorder="1" applyAlignment="1">
      <alignment vertical="top" wrapText="1"/>
      <protection/>
    </xf>
    <xf numFmtId="1" fontId="5" fillId="34" borderId="14" xfId="55" applyNumberFormat="1" applyFont="1" applyFill="1" applyBorder="1" applyAlignment="1">
      <alignment horizontal="center"/>
      <protection/>
    </xf>
    <xf numFmtId="164" fontId="5" fillId="34" borderId="14" xfId="55" applyNumberFormat="1" applyFont="1" applyFill="1" applyBorder="1" applyAlignment="1">
      <alignment horizontal="center"/>
      <protection/>
    </xf>
    <xf numFmtId="164" fontId="5" fillId="34" borderId="14" xfId="57" applyNumberFormat="1" applyFont="1" applyFill="1" applyBorder="1" applyAlignment="1" applyProtection="1">
      <alignment horizontal="center" vertical="center"/>
      <protection locked="0"/>
    </xf>
    <xf numFmtId="164" fontId="5" fillId="33" borderId="14" xfId="57" applyNumberFormat="1" applyFont="1" applyFill="1" applyBorder="1" applyAlignment="1" applyProtection="1">
      <alignment horizontal="center" vertical="center"/>
      <protection locked="0"/>
    </xf>
    <xf numFmtId="164" fontId="5" fillId="34" borderId="14" xfId="57" applyNumberFormat="1" applyFont="1" applyFill="1" applyBorder="1" applyAlignment="1" applyProtection="1">
      <alignment horizontal="center"/>
      <protection/>
    </xf>
    <xf numFmtId="164" fontId="5" fillId="34" borderId="14" xfId="57" applyNumberFormat="1" applyFont="1" applyFill="1" applyBorder="1" applyAlignment="1" applyProtection="1">
      <alignment horizontal="center"/>
      <protection locked="0"/>
    </xf>
    <xf numFmtId="0" fontId="6" fillId="33" borderId="15" xfId="55" applyFont="1" applyFill="1" applyBorder="1" applyAlignment="1">
      <alignment vertical="top" wrapText="1"/>
      <protection/>
    </xf>
    <xf numFmtId="1" fontId="5" fillId="34" borderId="16" xfId="55" applyNumberFormat="1" applyFont="1" applyFill="1" applyBorder="1" applyAlignment="1">
      <alignment horizontal="center"/>
      <protection/>
    </xf>
    <xf numFmtId="164" fontId="5" fillId="34" borderId="16" xfId="55" applyNumberFormat="1" applyFont="1" applyFill="1" applyBorder="1" applyAlignment="1">
      <alignment horizontal="center"/>
      <protection/>
    </xf>
    <xf numFmtId="164" fontId="5" fillId="34" borderId="16" xfId="57" applyNumberFormat="1" applyFont="1" applyFill="1" applyBorder="1" applyAlignment="1" applyProtection="1">
      <alignment horizontal="center" vertical="center"/>
      <protection locked="0"/>
    </xf>
    <xf numFmtId="164" fontId="5" fillId="33" borderId="16" xfId="57" applyNumberFormat="1" applyFont="1" applyFill="1" applyBorder="1" applyAlignment="1" applyProtection="1">
      <alignment horizontal="center" vertical="center"/>
      <protection locked="0"/>
    </xf>
    <xf numFmtId="164" fontId="5" fillId="34" borderId="16" xfId="57" applyNumberFormat="1" applyFont="1" applyFill="1" applyBorder="1" applyAlignment="1" applyProtection="1">
      <alignment horizontal="center"/>
      <protection/>
    </xf>
    <xf numFmtId="164" fontId="5" fillId="34" borderId="16" xfId="57" applyNumberFormat="1" applyFont="1" applyFill="1" applyBorder="1" applyAlignment="1" applyProtection="1">
      <alignment horizontal="center"/>
      <protection locked="0"/>
    </xf>
    <xf numFmtId="0" fontId="6" fillId="33" borderId="17" xfId="55" applyFont="1" applyFill="1" applyBorder="1" applyAlignment="1">
      <alignment vertical="top" wrapText="1"/>
      <protection/>
    </xf>
    <xf numFmtId="0" fontId="5" fillId="34" borderId="11" xfId="55" applyFont="1" applyFill="1" applyBorder="1" applyAlignment="1">
      <alignment horizontal="center"/>
      <protection/>
    </xf>
    <xf numFmtId="164" fontId="5" fillId="34" borderId="11" xfId="55" applyNumberFormat="1" applyFont="1" applyFill="1" applyBorder="1" applyAlignment="1">
      <alignment horizontal="center"/>
      <protection/>
    </xf>
    <xf numFmtId="164" fontId="5" fillId="34" borderId="11" xfId="57" applyNumberFormat="1" applyFont="1" applyFill="1" applyBorder="1" applyAlignment="1" applyProtection="1">
      <alignment horizontal="center" vertical="center"/>
      <protection locked="0"/>
    </xf>
    <xf numFmtId="164" fontId="5" fillId="33" borderId="11" xfId="57" applyNumberFormat="1" applyFont="1" applyFill="1" applyBorder="1" applyAlignment="1" applyProtection="1">
      <alignment horizontal="center" vertical="center"/>
      <protection locked="0"/>
    </xf>
    <xf numFmtId="164" fontId="5" fillId="34" borderId="11" xfId="57" applyNumberFormat="1" applyFont="1" applyFill="1" applyBorder="1" applyAlignment="1" applyProtection="1">
      <alignment horizontal="center"/>
      <protection/>
    </xf>
    <xf numFmtId="164" fontId="5" fillId="34" borderId="11" xfId="57" applyNumberFormat="1" applyFont="1" applyFill="1" applyBorder="1" applyAlignment="1" applyProtection="1">
      <alignment horizontal="center"/>
      <protection locked="0"/>
    </xf>
    <xf numFmtId="0" fontId="7" fillId="33" borderId="18" xfId="55" applyFont="1" applyFill="1" applyBorder="1" applyAlignment="1">
      <alignment horizontal="center" vertical="top" wrapText="1"/>
      <protection/>
    </xf>
    <xf numFmtId="1" fontId="4" fillId="33" borderId="19" xfId="55" applyNumberFormat="1" applyFont="1" applyFill="1" applyBorder="1" applyAlignment="1">
      <alignment horizontal="center"/>
      <protection/>
    </xf>
    <xf numFmtId="1" fontId="4" fillId="33" borderId="20" xfId="55" applyNumberFormat="1" applyFont="1" applyFill="1" applyBorder="1" applyAlignment="1">
      <alignment horizontal="center"/>
      <protection/>
    </xf>
    <xf numFmtId="164" fontId="4" fillId="34" borderId="21" xfId="55" applyNumberFormat="1" applyFont="1" applyFill="1" applyBorder="1" applyAlignment="1">
      <alignment horizontal="center"/>
      <protection/>
    </xf>
    <xf numFmtId="164" fontId="4" fillId="33" borderId="22" xfId="55" applyNumberFormat="1" applyFont="1" applyFill="1" applyBorder="1" applyAlignment="1">
      <alignment horizontal="center"/>
      <protection/>
    </xf>
    <xf numFmtId="164" fontId="4" fillId="33" borderId="21" xfId="55" applyNumberFormat="1" applyFont="1" applyFill="1" applyBorder="1" applyAlignment="1">
      <alignment horizontal="center"/>
      <protection/>
    </xf>
    <xf numFmtId="164" fontId="4" fillId="34" borderId="21" xfId="57" applyNumberFormat="1" applyFont="1" applyFill="1" applyBorder="1" applyAlignment="1" applyProtection="1">
      <alignment horizontal="center" vertical="center"/>
      <protection locked="0"/>
    </xf>
    <xf numFmtId="164" fontId="12" fillId="34" borderId="23" xfId="55" applyNumberFormat="1" applyFont="1" applyFill="1" applyBorder="1" applyAlignment="1">
      <alignment horizontal="center"/>
      <protection/>
    </xf>
    <xf numFmtId="164" fontId="12" fillId="34" borderId="15" xfId="55" applyNumberFormat="1" applyFont="1" applyFill="1" applyBorder="1" applyAlignment="1">
      <alignment horizontal="center"/>
      <protection/>
    </xf>
    <xf numFmtId="164" fontId="12" fillId="34" borderId="17" xfId="55" applyNumberFormat="1" applyFont="1" applyFill="1" applyBorder="1" applyAlignment="1">
      <alignment horizontal="center"/>
      <protection/>
    </xf>
    <xf numFmtId="164" fontId="3" fillId="34" borderId="21" xfId="55" applyNumberFormat="1" applyFont="1" applyFill="1" applyBorder="1" applyAlignment="1">
      <alignment horizontal="center"/>
      <protection/>
    </xf>
    <xf numFmtId="164" fontId="3" fillId="0" borderId="10" xfId="55" applyNumberFormat="1" applyFont="1" applyBorder="1" applyAlignment="1">
      <alignment horizontal="center"/>
      <protection/>
    </xf>
    <xf numFmtId="164" fontId="3" fillId="0" borderId="21" xfId="55" applyNumberFormat="1" applyFont="1" applyBorder="1" applyAlignment="1">
      <alignment horizontal="center"/>
      <protection/>
    </xf>
    <xf numFmtId="164" fontId="12" fillId="34" borderId="23" xfId="57" applyNumberFormat="1" applyFont="1" applyFill="1" applyBorder="1" applyAlignment="1" applyProtection="1">
      <alignment horizontal="center"/>
      <protection/>
    </xf>
    <xf numFmtId="164" fontId="12" fillId="34" borderId="15" xfId="57" applyNumberFormat="1" applyFont="1" applyFill="1" applyBorder="1" applyAlignment="1" applyProtection="1">
      <alignment horizontal="center"/>
      <protection/>
    </xf>
    <xf numFmtId="164" fontId="12" fillId="34" borderId="17" xfId="57" applyNumberFormat="1" applyFont="1" applyFill="1" applyBorder="1" applyAlignment="1" applyProtection="1">
      <alignment horizontal="center"/>
      <protection/>
    </xf>
    <xf numFmtId="164" fontId="12" fillId="34" borderId="23" xfId="57" applyNumberFormat="1" applyFont="1" applyFill="1" applyBorder="1" applyAlignment="1" applyProtection="1">
      <alignment horizontal="center"/>
      <protection locked="0"/>
    </xf>
    <xf numFmtId="164" fontId="12" fillId="34" borderId="15" xfId="57" applyNumberFormat="1" applyFont="1" applyFill="1" applyBorder="1" applyAlignment="1" applyProtection="1">
      <alignment horizontal="center"/>
      <protection locked="0"/>
    </xf>
    <xf numFmtId="164" fontId="12" fillId="34" borderId="17" xfId="57" applyNumberFormat="1" applyFont="1" applyFill="1" applyBorder="1" applyAlignment="1" applyProtection="1">
      <alignment horizontal="center"/>
      <protection locked="0"/>
    </xf>
    <xf numFmtId="0" fontId="6" fillId="35" borderId="15" xfId="55" applyFont="1" applyFill="1" applyBorder="1" applyAlignment="1">
      <alignment vertical="top" wrapText="1"/>
      <protection/>
    </xf>
    <xf numFmtId="1" fontId="5" fillId="36" borderId="16" xfId="55" applyNumberFormat="1" applyFont="1" applyFill="1" applyBorder="1" applyAlignment="1">
      <alignment horizontal="center"/>
      <protection/>
    </xf>
    <xf numFmtId="164" fontId="5" fillId="36" borderId="16" xfId="55" applyNumberFormat="1" applyFont="1" applyFill="1" applyBorder="1" applyAlignment="1">
      <alignment horizontal="center"/>
      <protection/>
    </xf>
    <xf numFmtId="164" fontId="5" fillId="36" borderId="16" xfId="57" applyNumberFormat="1" applyFont="1" applyFill="1" applyBorder="1" applyAlignment="1" applyProtection="1">
      <alignment horizontal="center" vertical="center"/>
      <protection locked="0"/>
    </xf>
    <xf numFmtId="164" fontId="5" fillId="35" borderId="16" xfId="57" applyNumberFormat="1" applyFont="1" applyFill="1" applyBorder="1" applyAlignment="1" applyProtection="1">
      <alignment horizontal="center" vertical="center"/>
      <protection locked="0"/>
    </xf>
    <xf numFmtId="164" fontId="5" fillId="36" borderId="16" xfId="57" applyNumberFormat="1" applyFont="1" applyFill="1" applyBorder="1" applyAlignment="1" applyProtection="1">
      <alignment horizontal="center"/>
      <protection/>
    </xf>
    <xf numFmtId="164" fontId="5" fillId="36" borderId="16" xfId="57" applyNumberFormat="1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10" fillId="35" borderId="0" xfId="0" applyFont="1" applyFill="1" applyAlignment="1">
      <alignment/>
    </xf>
    <xf numFmtId="14" fontId="10" fillId="35" borderId="24" xfId="0" applyNumberFormat="1" applyFont="1" applyFill="1" applyBorder="1" applyAlignment="1">
      <alignment/>
    </xf>
    <xf numFmtId="0" fontId="10" fillId="35" borderId="25" xfId="52" applyFont="1" applyFill="1" applyBorder="1" applyAlignment="1">
      <alignment horizontal="center" vertical="center" wrapText="1"/>
      <protection/>
    </xf>
    <xf numFmtId="0" fontId="12" fillId="35" borderId="26" xfId="0" applyFont="1" applyFill="1" applyBorder="1" applyAlignment="1">
      <alignment horizontal="center" vertical="center" wrapText="1"/>
    </xf>
    <xf numFmtId="0" fontId="12" fillId="35" borderId="27" xfId="0" applyFont="1" applyFill="1" applyBorder="1" applyAlignment="1">
      <alignment horizontal="center" vertical="center" wrapText="1"/>
    </xf>
    <xf numFmtId="0" fontId="12" fillId="35" borderId="28" xfId="0" applyFont="1" applyFill="1" applyBorder="1" applyAlignment="1">
      <alignment horizontal="center" vertical="center" wrapText="1"/>
    </xf>
    <xf numFmtId="0" fontId="10" fillId="35" borderId="25" xfId="52" applyFont="1" applyFill="1" applyBorder="1" applyAlignment="1">
      <alignment vertical="top" wrapText="1"/>
      <protection/>
    </xf>
    <xf numFmtId="0" fontId="10" fillId="35" borderId="25" xfId="0" applyFont="1" applyFill="1" applyBorder="1" applyAlignment="1">
      <alignment horizontal="center"/>
    </xf>
    <xf numFmtId="164" fontId="10" fillId="35" borderId="25" xfId="0" applyNumberFormat="1" applyFont="1" applyFill="1" applyBorder="1" applyAlignment="1">
      <alignment horizontal="center"/>
    </xf>
    <xf numFmtId="1" fontId="10" fillId="35" borderId="25" xfId="0" applyNumberFormat="1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/>
    </xf>
    <xf numFmtId="0" fontId="9" fillId="35" borderId="25" xfId="52" applyFont="1" applyFill="1" applyBorder="1" applyAlignment="1">
      <alignment vertical="top" wrapText="1"/>
      <protection/>
    </xf>
    <xf numFmtId="0" fontId="9" fillId="35" borderId="25" xfId="0" applyFont="1" applyFill="1" applyBorder="1" applyAlignment="1">
      <alignment horizontal="center"/>
    </xf>
    <xf numFmtId="164" fontId="9" fillId="35" borderId="25" xfId="0" applyNumberFormat="1" applyFont="1" applyFill="1" applyBorder="1" applyAlignment="1">
      <alignment horizontal="center"/>
    </xf>
    <xf numFmtId="1" fontId="9" fillId="35" borderId="25" xfId="0" applyNumberFormat="1" applyFont="1" applyFill="1" applyBorder="1" applyAlignment="1">
      <alignment horizontal="center"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0" fontId="12" fillId="35" borderId="32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 wrapText="1"/>
    </xf>
    <xf numFmtId="0" fontId="12" fillId="35" borderId="33" xfId="0" applyFont="1" applyFill="1" applyBorder="1" applyAlignment="1">
      <alignment horizontal="center" vertical="center" wrapText="1"/>
    </xf>
    <xf numFmtId="0" fontId="12" fillId="35" borderId="34" xfId="0" applyNumberFormat="1" applyFont="1" applyFill="1" applyBorder="1" applyAlignment="1">
      <alignment horizontal="center" vertical="center" textRotation="90" wrapText="1"/>
    </xf>
    <xf numFmtId="0" fontId="12" fillId="35" borderId="35" xfId="0" applyNumberFormat="1" applyFont="1" applyFill="1" applyBorder="1" applyAlignment="1">
      <alignment horizontal="center" vertical="center" textRotation="90" wrapText="1"/>
    </xf>
    <xf numFmtId="0" fontId="12" fillId="35" borderId="36" xfId="0" applyNumberFormat="1" applyFont="1" applyFill="1" applyBorder="1" applyAlignment="1">
      <alignment horizontal="center" vertical="center" textRotation="90" wrapText="1"/>
    </xf>
    <xf numFmtId="0" fontId="9" fillId="35" borderId="0" xfId="0" applyFont="1" applyFill="1" applyAlignment="1">
      <alignment horizontal="center" wrapText="1"/>
    </xf>
    <xf numFmtId="0" fontId="11" fillId="35" borderId="0" xfId="0" applyFont="1" applyFill="1" applyAlignment="1">
      <alignment wrapText="1"/>
    </xf>
    <xf numFmtId="0" fontId="10" fillId="35" borderId="25" xfId="52" applyFont="1" applyFill="1" applyBorder="1" applyAlignment="1">
      <alignment horizontal="center" vertical="center" wrapText="1"/>
      <protection/>
    </xf>
    <xf numFmtId="0" fontId="10" fillId="35" borderId="25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 wrapText="1"/>
    </xf>
    <xf numFmtId="0" fontId="4" fillId="33" borderId="23" xfId="57" applyFont="1" applyFill="1" applyBorder="1" applyAlignment="1" applyProtection="1">
      <alignment horizontal="center" vertical="center" wrapText="1"/>
      <protection locked="0"/>
    </xf>
    <xf numFmtId="0" fontId="4" fillId="33" borderId="15" xfId="57" applyFont="1" applyFill="1" applyBorder="1" applyAlignment="1" applyProtection="1">
      <alignment horizontal="center" vertical="center" wrapText="1"/>
      <protection locked="0"/>
    </xf>
    <xf numFmtId="0" fontId="4" fillId="33" borderId="17" xfId="57" applyFont="1" applyFill="1" applyBorder="1" applyAlignment="1" applyProtection="1">
      <alignment horizontal="center" vertical="center" wrapText="1"/>
      <protection locked="0"/>
    </xf>
    <xf numFmtId="0" fontId="4" fillId="33" borderId="37" xfId="57" applyFont="1" applyFill="1" applyBorder="1" applyAlignment="1" applyProtection="1">
      <alignment horizontal="center"/>
      <protection locked="0"/>
    </xf>
    <xf numFmtId="0" fontId="4" fillId="33" borderId="37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vertical="center"/>
      <protection/>
    </xf>
    <xf numFmtId="0" fontId="4" fillId="33" borderId="37" xfId="58" applyFont="1" applyFill="1" applyBorder="1" applyAlignment="1" applyProtection="1">
      <alignment horizontal="left" vertical="center"/>
      <protection locked="0"/>
    </xf>
    <xf numFmtId="0" fontId="5" fillId="33" borderId="16" xfId="57" applyFont="1" applyFill="1" applyBorder="1" applyAlignment="1" applyProtection="1">
      <alignment horizontal="center" vertical="center" wrapText="1"/>
      <protection locked="0"/>
    </xf>
    <xf numFmtId="0" fontId="5" fillId="33" borderId="11" xfId="57" applyFont="1" applyFill="1" applyBorder="1" applyAlignment="1" applyProtection="1">
      <alignment horizontal="center" vertical="center" wrapText="1"/>
      <protection locked="0"/>
    </xf>
    <xf numFmtId="0" fontId="5" fillId="33" borderId="16" xfId="57" applyFont="1" applyFill="1" applyBorder="1" applyAlignment="1" applyProtection="1">
      <alignment horizontal="center"/>
      <protection locked="0"/>
    </xf>
    <xf numFmtId="0" fontId="5" fillId="33" borderId="16" xfId="55" applyFont="1" applyFill="1" applyBorder="1" applyAlignment="1">
      <alignment horizontal="center"/>
      <protection/>
    </xf>
    <xf numFmtId="0" fontId="5" fillId="33" borderId="16" xfId="57" applyFont="1" applyFill="1" applyBorder="1" applyAlignment="1" applyProtection="1">
      <alignment horizontal="center" vertical="center"/>
      <protection locked="0"/>
    </xf>
    <xf numFmtId="0" fontId="5" fillId="33" borderId="38" xfId="57" applyFont="1" applyFill="1" applyBorder="1" applyAlignment="1" applyProtection="1">
      <alignment horizontal="center" vertical="center"/>
      <protection locked="0"/>
    </xf>
    <xf numFmtId="0" fontId="3" fillId="33" borderId="0" xfId="59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3" fillId="33" borderId="0" xfId="59" applyNumberFormat="1" applyFont="1" applyFill="1" applyBorder="1" applyAlignment="1" applyProtection="1">
      <alignment horizontal="center" vertical="center"/>
      <protection/>
    </xf>
    <xf numFmtId="0" fontId="4" fillId="33" borderId="39" xfId="57" applyFont="1" applyFill="1" applyBorder="1" applyAlignment="1" applyProtection="1">
      <alignment horizontal="center"/>
      <protection locked="0"/>
    </xf>
    <xf numFmtId="0" fontId="5" fillId="33" borderId="16" xfId="58" applyFont="1" applyFill="1" applyBorder="1" applyAlignment="1" applyProtection="1">
      <alignment horizontal="center"/>
      <protection locked="0"/>
    </xf>
    <xf numFmtId="0" fontId="5" fillId="33" borderId="38" xfId="58" applyFont="1" applyFill="1" applyBorder="1" applyAlignment="1" applyProtection="1">
      <alignment horizontal="center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6" xfId="56"/>
    <cellStyle name="Обычный_Общая сводка" xfId="57"/>
    <cellStyle name="Обычный_Сводка" xfId="58"/>
    <cellStyle name="Обычный_Сводка1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zoomScalePageLayoutView="0" workbookViewId="0" topLeftCell="A1">
      <selection activeCell="G25" sqref="G25"/>
    </sheetView>
  </sheetViews>
  <sheetFormatPr defaultColWidth="9.00390625" defaultRowHeight="12.75"/>
  <cols>
    <col min="1" max="1" width="37.625" style="55" customWidth="1"/>
    <col min="2" max="2" width="21.50390625" style="55" customWidth="1"/>
    <col min="3" max="3" width="22.125" style="55" customWidth="1"/>
    <col min="4" max="4" width="10.625" style="55" customWidth="1"/>
    <col min="5" max="5" width="18.375" style="55" customWidth="1"/>
    <col min="6" max="6" width="18.875" style="55" customWidth="1"/>
    <col min="7" max="7" width="10.125" style="55" customWidth="1"/>
    <col min="8" max="16384" width="8.875" style="55" customWidth="1"/>
  </cols>
  <sheetData>
    <row r="1" spans="1:6" ht="21.75" customHeight="1">
      <c r="A1" s="80" t="s">
        <v>42</v>
      </c>
      <c r="B1" s="80"/>
      <c r="C1" s="80"/>
      <c r="D1" s="80"/>
      <c r="E1" s="80"/>
      <c r="F1" s="81"/>
    </row>
    <row r="2" spans="1:6" ht="17.25" customHeight="1" thickBot="1">
      <c r="A2" s="56"/>
      <c r="B2" s="56"/>
      <c r="C2" s="56"/>
      <c r="D2" s="56"/>
      <c r="E2" s="56"/>
      <c r="F2" s="57">
        <v>42838</v>
      </c>
    </row>
    <row r="3" spans="1:10" ht="16.5" customHeight="1">
      <c r="A3" s="82" t="s">
        <v>43</v>
      </c>
      <c r="B3" s="83" t="s">
        <v>44</v>
      </c>
      <c r="C3" s="83"/>
      <c r="D3" s="83"/>
      <c r="E3" s="83"/>
      <c r="F3" s="83"/>
      <c r="G3" s="71" t="s">
        <v>73</v>
      </c>
      <c r="H3" s="72"/>
      <c r="I3" s="73"/>
      <c r="J3" s="77" t="s">
        <v>74</v>
      </c>
    </row>
    <row r="4" spans="1:10" ht="15.75" customHeight="1">
      <c r="A4" s="82"/>
      <c r="B4" s="84" t="s">
        <v>45</v>
      </c>
      <c r="C4" s="84" t="s">
        <v>46</v>
      </c>
      <c r="D4" s="83" t="s">
        <v>47</v>
      </c>
      <c r="E4" s="82" t="s">
        <v>48</v>
      </c>
      <c r="F4" s="82"/>
      <c r="G4" s="74"/>
      <c r="H4" s="75"/>
      <c r="I4" s="76"/>
      <c r="J4" s="78"/>
    </row>
    <row r="5" spans="1:10" ht="33.75" customHeight="1" thickBot="1">
      <c r="A5" s="82"/>
      <c r="B5" s="84"/>
      <c r="C5" s="84"/>
      <c r="D5" s="83"/>
      <c r="E5" s="58" t="s">
        <v>49</v>
      </c>
      <c r="F5" s="58" t="s">
        <v>50</v>
      </c>
      <c r="G5" s="59" t="s">
        <v>75</v>
      </c>
      <c r="H5" s="60" t="s">
        <v>12</v>
      </c>
      <c r="I5" s="61" t="s">
        <v>47</v>
      </c>
      <c r="J5" s="79"/>
    </row>
    <row r="6" spans="1:10" ht="18" customHeight="1" hidden="1">
      <c r="A6" s="62"/>
      <c r="B6" s="63"/>
      <c r="C6" s="63"/>
      <c r="D6" s="64"/>
      <c r="E6" s="65"/>
      <c r="F6" s="65"/>
      <c r="G6" s="63"/>
      <c r="H6" s="63"/>
      <c r="I6" s="63"/>
      <c r="J6" s="63"/>
    </row>
    <row r="7" spans="1:10" ht="17.25" customHeight="1">
      <c r="A7" s="62" t="s">
        <v>51</v>
      </c>
      <c r="B7" s="63">
        <v>2166</v>
      </c>
      <c r="C7" s="63">
        <v>355</v>
      </c>
      <c r="D7" s="64">
        <f aca="true" t="shared" si="0" ref="D7:D12">C7/B7*100</f>
        <v>16.389658356417357</v>
      </c>
      <c r="E7" s="65"/>
      <c r="F7" s="65">
        <v>1</v>
      </c>
      <c r="G7" s="66">
        <v>14376</v>
      </c>
      <c r="H7" s="66">
        <v>100</v>
      </c>
      <c r="I7" s="63">
        <f>H7/G7*100</f>
        <v>0.6956037840845853</v>
      </c>
      <c r="J7" s="66">
        <v>2</v>
      </c>
    </row>
    <row r="8" spans="1:10" ht="16.5" customHeight="1">
      <c r="A8" s="62" t="s">
        <v>52</v>
      </c>
      <c r="B8" s="63">
        <v>10506</v>
      </c>
      <c r="C8" s="63">
        <v>3615</v>
      </c>
      <c r="D8" s="64">
        <f t="shared" si="0"/>
        <v>34.40890919474586</v>
      </c>
      <c r="E8" s="65">
        <v>1</v>
      </c>
      <c r="F8" s="65">
        <v>1</v>
      </c>
      <c r="G8" s="66">
        <v>10417</v>
      </c>
      <c r="H8" s="63">
        <v>616</v>
      </c>
      <c r="I8" s="63">
        <f>H8/G8*100</f>
        <v>5.913410770855332</v>
      </c>
      <c r="J8" s="63">
        <v>5</v>
      </c>
    </row>
    <row r="9" spans="1:10" ht="17.25" customHeight="1">
      <c r="A9" s="62" t="s">
        <v>53</v>
      </c>
      <c r="B9" s="63">
        <v>2592</v>
      </c>
      <c r="C9" s="63">
        <v>778</v>
      </c>
      <c r="D9" s="64">
        <f t="shared" si="0"/>
        <v>30.015432098765434</v>
      </c>
      <c r="E9" s="65"/>
      <c r="F9" s="65"/>
      <c r="G9" s="66">
        <v>4000</v>
      </c>
      <c r="H9" s="63"/>
      <c r="I9" s="63"/>
      <c r="J9" s="63"/>
    </row>
    <row r="10" spans="1:10" ht="17.25" customHeight="1">
      <c r="A10" s="62" t="s">
        <v>54</v>
      </c>
      <c r="B10" s="63">
        <v>12611</v>
      </c>
      <c r="C10" s="63">
        <v>4480</v>
      </c>
      <c r="D10" s="64">
        <f t="shared" si="0"/>
        <v>35.524542066449925</v>
      </c>
      <c r="E10" s="65"/>
      <c r="F10" s="65">
        <v>7</v>
      </c>
      <c r="G10" s="66">
        <v>12900</v>
      </c>
      <c r="H10" s="63"/>
      <c r="I10" s="63"/>
      <c r="J10" s="63"/>
    </row>
    <row r="11" spans="1:10" ht="16.5" customHeight="1">
      <c r="A11" s="62" t="s">
        <v>55</v>
      </c>
      <c r="B11" s="63">
        <v>13346</v>
      </c>
      <c r="C11" s="63">
        <v>237</v>
      </c>
      <c r="D11" s="64">
        <f t="shared" si="0"/>
        <v>1.7758129776712122</v>
      </c>
      <c r="E11" s="65"/>
      <c r="F11" s="65"/>
      <c r="G11" s="66">
        <v>18395</v>
      </c>
      <c r="H11" s="63"/>
      <c r="I11" s="63"/>
      <c r="J11" s="63"/>
    </row>
    <row r="12" spans="1:10" ht="17.25" customHeight="1">
      <c r="A12" s="62" t="s">
        <v>56</v>
      </c>
      <c r="B12" s="63">
        <v>26452</v>
      </c>
      <c r="C12" s="63">
        <v>3700</v>
      </c>
      <c r="D12" s="64">
        <f t="shared" si="0"/>
        <v>13.98760018146076</v>
      </c>
      <c r="E12" s="65"/>
      <c r="F12" s="65">
        <v>7</v>
      </c>
      <c r="G12" s="66">
        <v>29580</v>
      </c>
      <c r="H12" s="63"/>
      <c r="I12" s="63"/>
      <c r="J12" s="63"/>
    </row>
    <row r="13" spans="1:10" ht="17.25" customHeight="1">
      <c r="A13" s="62" t="s">
        <v>57</v>
      </c>
      <c r="B13" s="63">
        <v>34838</v>
      </c>
      <c r="C13" s="63"/>
      <c r="D13" s="64"/>
      <c r="E13" s="65"/>
      <c r="F13" s="65"/>
      <c r="G13" s="66">
        <v>73701</v>
      </c>
      <c r="H13" s="63"/>
      <c r="I13" s="63"/>
      <c r="J13" s="63"/>
    </row>
    <row r="14" spans="1:10" ht="18" customHeight="1">
      <c r="A14" s="62" t="s">
        <v>58</v>
      </c>
      <c r="B14" s="63">
        <v>13064</v>
      </c>
      <c r="C14" s="63">
        <v>6357</v>
      </c>
      <c r="D14" s="64">
        <f aca="true" t="shared" si="1" ref="D14:D20">C14/B14*100</f>
        <v>48.660440906307414</v>
      </c>
      <c r="E14" s="65">
        <v>1</v>
      </c>
      <c r="F14" s="65">
        <v>1</v>
      </c>
      <c r="G14" s="66">
        <v>15460</v>
      </c>
      <c r="H14" s="63"/>
      <c r="I14" s="63"/>
      <c r="J14" s="63"/>
    </row>
    <row r="15" spans="1:10" ht="18" customHeight="1">
      <c r="A15" s="62" t="s">
        <v>59</v>
      </c>
      <c r="B15" s="63">
        <v>11549</v>
      </c>
      <c r="C15" s="63">
        <v>500</v>
      </c>
      <c r="D15" s="64">
        <f t="shared" si="1"/>
        <v>4.329379167027448</v>
      </c>
      <c r="E15" s="65"/>
      <c r="F15" s="65"/>
      <c r="G15" s="66">
        <v>19837</v>
      </c>
      <c r="H15" s="63"/>
      <c r="I15" s="63"/>
      <c r="J15" s="63"/>
    </row>
    <row r="16" spans="1:10" ht="17.25" customHeight="1">
      <c r="A16" s="62" t="s">
        <v>60</v>
      </c>
      <c r="B16" s="63">
        <v>10481</v>
      </c>
      <c r="C16" s="63">
        <v>6761</v>
      </c>
      <c r="D16" s="64">
        <f t="shared" si="1"/>
        <v>64.50720351111535</v>
      </c>
      <c r="E16" s="65"/>
      <c r="F16" s="65">
        <v>9</v>
      </c>
      <c r="G16" s="66">
        <v>22284</v>
      </c>
      <c r="H16" s="63">
        <v>1255</v>
      </c>
      <c r="I16" s="63">
        <f>H16/G16*100</f>
        <v>5.631843475139113</v>
      </c>
      <c r="J16" s="63">
        <v>23</v>
      </c>
    </row>
    <row r="17" spans="1:10" ht="17.25" customHeight="1">
      <c r="A17" s="62" t="s">
        <v>61</v>
      </c>
      <c r="B17" s="63">
        <v>6900</v>
      </c>
      <c r="C17" s="63">
        <v>70</v>
      </c>
      <c r="D17" s="64">
        <f t="shared" si="1"/>
        <v>1.0144927536231882</v>
      </c>
      <c r="E17" s="65"/>
      <c r="F17" s="65">
        <v>1</v>
      </c>
      <c r="G17" s="66">
        <v>12650</v>
      </c>
      <c r="H17" s="63">
        <v>25</v>
      </c>
      <c r="I17" s="63">
        <f>H17/G17*100</f>
        <v>0.1976284584980237</v>
      </c>
      <c r="J17" s="63"/>
    </row>
    <row r="18" spans="1:10" ht="17.25" customHeight="1">
      <c r="A18" s="62" t="s">
        <v>62</v>
      </c>
      <c r="B18" s="63">
        <v>14140</v>
      </c>
      <c r="C18" s="63">
        <v>1250</v>
      </c>
      <c r="D18" s="64">
        <f t="shared" si="1"/>
        <v>8.84016973125884</v>
      </c>
      <c r="E18" s="65"/>
      <c r="F18" s="65">
        <v>3</v>
      </c>
      <c r="G18" s="66">
        <v>21354</v>
      </c>
      <c r="H18" s="63"/>
      <c r="I18" s="63"/>
      <c r="J18" s="63"/>
    </row>
    <row r="19" spans="1:10" ht="17.25" customHeight="1">
      <c r="A19" s="62" t="s">
        <v>63</v>
      </c>
      <c r="B19" s="63">
        <v>6344</v>
      </c>
      <c r="C19" s="63">
        <v>412</v>
      </c>
      <c r="D19" s="64">
        <f t="shared" si="1"/>
        <v>6.494325346784363</v>
      </c>
      <c r="E19" s="65"/>
      <c r="F19" s="65"/>
      <c r="G19" s="66">
        <v>12563</v>
      </c>
      <c r="H19" s="63">
        <v>192</v>
      </c>
      <c r="I19" s="63">
        <f>H19/G19*100</f>
        <v>1.5282973811987584</v>
      </c>
      <c r="J19" s="63">
        <v>7</v>
      </c>
    </row>
    <row r="20" spans="1:10" ht="17.25" customHeight="1">
      <c r="A20" s="62" t="s">
        <v>64</v>
      </c>
      <c r="B20" s="63">
        <v>7467</v>
      </c>
      <c r="C20" s="63">
        <v>160</v>
      </c>
      <c r="D20" s="64">
        <f t="shared" si="1"/>
        <v>2.1427614838623277</v>
      </c>
      <c r="E20" s="65"/>
      <c r="F20" s="65">
        <v>1</v>
      </c>
      <c r="G20" s="66">
        <v>18692</v>
      </c>
      <c r="H20" s="63">
        <v>70</v>
      </c>
      <c r="I20" s="63">
        <f>H20/G20*100</f>
        <v>0.37449176118125405</v>
      </c>
      <c r="J20" s="63">
        <v>1</v>
      </c>
    </row>
    <row r="21" spans="1:10" ht="18">
      <c r="A21" s="62" t="s">
        <v>65</v>
      </c>
      <c r="B21" s="63">
        <v>17611</v>
      </c>
      <c r="C21" s="63">
        <v>505</v>
      </c>
      <c r="D21" s="64">
        <f aca="true" t="shared" si="2" ref="D21:D26">C21/B21*100</f>
        <v>2.867525978081881</v>
      </c>
      <c r="E21" s="65"/>
      <c r="F21" s="65">
        <v>2</v>
      </c>
      <c r="G21" s="66">
        <v>26405</v>
      </c>
      <c r="H21" s="63"/>
      <c r="I21" s="63"/>
      <c r="J21" s="63"/>
    </row>
    <row r="22" spans="1:10" ht="18">
      <c r="A22" s="62" t="s">
        <v>66</v>
      </c>
      <c r="B22" s="63">
        <v>11991</v>
      </c>
      <c r="C22" s="63">
        <v>845</v>
      </c>
      <c r="D22" s="64">
        <f t="shared" si="2"/>
        <v>7.0469518805771</v>
      </c>
      <c r="E22" s="65"/>
      <c r="F22" s="65">
        <v>3</v>
      </c>
      <c r="G22" s="66">
        <v>22794</v>
      </c>
      <c r="H22" s="63"/>
      <c r="I22" s="63"/>
      <c r="J22" s="63"/>
    </row>
    <row r="23" spans="1:10" ht="18">
      <c r="A23" s="62" t="s">
        <v>67</v>
      </c>
      <c r="B23" s="63">
        <v>7658</v>
      </c>
      <c r="C23" s="63">
        <v>520</v>
      </c>
      <c r="D23" s="64">
        <f t="shared" si="2"/>
        <v>6.7902846696265335</v>
      </c>
      <c r="E23" s="65"/>
      <c r="F23" s="65">
        <v>2</v>
      </c>
      <c r="G23" s="66">
        <v>8389</v>
      </c>
      <c r="H23" s="63"/>
      <c r="I23" s="63"/>
      <c r="J23" s="63"/>
    </row>
    <row r="24" spans="1:10" ht="18">
      <c r="A24" s="62" t="s">
        <v>68</v>
      </c>
      <c r="B24" s="63">
        <v>19265</v>
      </c>
      <c r="C24" s="63">
        <v>7915</v>
      </c>
      <c r="D24" s="64">
        <f t="shared" si="2"/>
        <v>41.08486893329873</v>
      </c>
      <c r="E24" s="65">
        <v>1</v>
      </c>
      <c r="F24" s="65">
        <v>4</v>
      </c>
      <c r="G24" s="66">
        <v>28358</v>
      </c>
      <c r="H24" s="63"/>
      <c r="I24" s="63"/>
      <c r="J24" s="63"/>
    </row>
    <row r="25" spans="1:10" ht="18">
      <c r="A25" s="62" t="s">
        <v>69</v>
      </c>
      <c r="B25" s="63">
        <v>18810</v>
      </c>
      <c r="C25" s="63">
        <v>870</v>
      </c>
      <c r="D25" s="64">
        <f t="shared" si="2"/>
        <v>4.625199362041467</v>
      </c>
      <c r="E25" s="65"/>
      <c r="F25" s="65">
        <v>8</v>
      </c>
      <c r="G25" s="66">
        <v>55000</v>
      </c>
      <c r="H25" s="63"/>
      <c r="I25" s="63"/>
      <c r="J25" s="63"/>
    </row>
    <row r="26" spans="1:10" ht="18">
      <c r="A26" s="62" t="s">
        <v>70</v>
      </c>
      <c r="B26" s="63">
        <v>22106</v>
      </c>
      <c r="C26" s="63">
        <v>3090</v>
      </c>
      <c r="D26" s="64">
        <f t="shared" si="2"/>
        <v>13.978105491721704</v>
      </c>
      <c r="E26" s="65">
        <v>1</v>
      </c>
      <c r="F26" s="65"/>
      <c r="G26" s="66">
        <v>42685</v>
      </c>
      <c r="H26" s="63"/>
      <c r="I26" s="63"/>
      <c r="J26" s="63"/>
    </row>
    <row r="27" spans="1:10" ht="18" customHeight="1" hidden="1" thickBot="1">
      <c r="A27" s="62"/>
      <c r="B27" s="63"/>
      <c r="C27" s="63"/>
      <c r="D27" s="64"/>
      <c r="E27" s="65"/>
      <c r="F27" s="65"/>
      <c r="G27" s="63"/>
      <c r="H27" s="63"/>
      <c r="I27" s="63"/>
      <c r="J27" s="63"/>
    </row>
    <row r="28" spans="1:10" ht="18">
      <c r="A28" s="67" t="s">
        <v>71</v>
      </c>
      <c r="B28" s="68">
        <f>SUM(B7:B27)</f>
        <v>269897</v>
      </c>
      <c r="C28" s="68">
        <f>SUM(C7:C26)</f>
        <v>42420</v>
      </c>
      <c r="D28" s="69">
        <f>C28/B28*100</f>
        <v>15.71710689633453</v>
      </c>
      <c r="E28" s="70">
        <f>SUM(E7:E26)</f>
        <v>4</v>
      </c>
      <c r="F28" s="70">
        <f>SUM(F7:F26)</f>
        <v>50</v>
      </c>
      <c r="G28" s="68">
        <v>465194</v>
      </c>
      <c r="H28" s="68">
        <f>SUM(H7:H26)</f>
        <v>2258</v>
      </c>
      <c r="I28" s="63">
        <f>H28/G28*100</f>
        <v>0.48538889151622766</v>
      </c>
      <c r="J28" s="68">
        <f>SUM(J7:J26)</f>
        <v>38</v>
      </c>
    </row>
    <row r="29" spans="1:10" ht="18" customHeight="1">
      <c r="A29" s="62" t="s">
        <v>72</v>
      </c>
      <c r="B29" s="63">
        <v>258774</v>
      </c>
      <c r="C29" s="63">
        <v>106662</v>
      </c>
      <c r="D29" s="69">
        <f>C29/B29*100</f>
        <v>41.21820584757356</v>
      </c>
      <c r="E29" s="65">
        <v>9</v>
      </c>
      <c r="F29" s="65">
        <v>218</v>
      </c>
      <c r="G29" s="63">
        <v>498310</v>
      </c>
      <c r="H29" s="63">
        <v>44811</v>
      </c>
      <c r="I29" s="63">
        <v>9</v>
      </c>
      <c r="J29" s="63">
        <v>396</v>
      </c>
    </row>
  </sheetData>
  <sheetProtection/>
  <mergeCells count="9">
    <mergeCell ref="G3:I4"/>
    <mergeCell ref="J3:J5"/>
    <mergeCell ref="A1:F1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O27" sqref="O27"/>
    </sheetView>
  </sheetViews>
  <sheetFormatPr defaultColWidth="9.00390625" defaultRowHeight="12.75"/>
  <cols>
    <col min="1" max="1" width="19.50390625" style="2" customWidth="1"/>
    <col min="2" max="2" width="8.50390625" style="2" customWidth="1"/>
    <col min="3" max="4" width="8.125" style="2" customWidth="1"/>
    <col min="5" max="5" width="9.50390625" style="2" customWidth="1"/>
    <col min="6" max="6" width="9.625" style="2" customWidth="1"/>
    <col min="7" max="7" width="7.50390625" style="2" customWidth="1"/>
    <col min="8" max="8" width="8.00390625" style="2" customWidth="1"/>
    <col min="9" max="10" width="7.50390625" style="2" customWidth="1"/>
    <col min="11" max="12" width="8.50390625" style="2" customWidth="1"/>
    <col min="13" max="13" width="8.625" style="2" customWidth="1"/>
    <col min="14" max="14" width="9.375" style="2" customWidth="1"/>
    <col min="15" max="16" width="7.50390625" style="2" customWidth="1"/>
    <col min="17" max="16384" width="8.875" style="2" customWidth="1"/>
  </cols>
  <sheetData>
    <row r="1" spans="1:16" ht="17.25" customHeight="1">
      <c r="A1" s="1"/>
      <c r="B1" s="98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1">
        <v>42838</v>
      </c>
      <c r="P1" s="101"/>
    </row>
    <row r="2" spans="1:16" ht="18.75" customHeight="1" thickBot="1">
      <c r="A2" s="3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4"/>
      <c r="P2" s="4"/>
    </row>
    <row r="3" spans="1:16" ht="15.75" customHeight="1">
      <c r="A3" s="85" t="s">
        <v>2</v>
      </c>
      <c r="B3" s="88" t="s">
        <v>3</v>
      </c>
      <c r="C3" s="88"/>
      <c r="D3" s="88"/>
      <c r="E3" s="89" t="s">
        <v>4</v>
      </c>
      <c r="F3" s="89"/>
      <c r="G3" s="89"/>
      <c r="H3" s="89"/>
      <c r="I3" s="89"/>
      <c r="J3" s="89"/>
      <c r="K3" s="91" t="s">
        <v>5</v>
      </c>
      <c r="L3" s="91"/>
      <c r="M3" s="88" t="s">
        <v>6</v>
      </c>
      <c r="N3" s="88"/>
      <c r="O3" s="88"/>
      <c r="P3" s="102"/>
    </row>
    <row r="4" spans="1:16" ht="17.25" customHeight="1">
      <c r="A4" s="86"/>
      <c r="B4" s="92" t="s">
        <v>39</v>
      </c>
      <c r="C4" s="94" t="s">
        <v>7</v>
      </c>
      <c r="D4" s="94"/>
      <c r="E4" s="90"/>
      <c r="F4" s="90"/>
      <c r="G4" s="90"/>
      <c r="H4" s="90"/>
      <c r="I4" s="90"/>
      <c r="J4" s="90"/>
      <c r="K4" s="94" t="s">
        <v>8</v>
      </c>
      <c r="L4" s="94"/>
      <c r="M4" s="103" t="s">
        <v>9</v>
      </c>
      <c r="N4" s="103"/>
      <c r="O4" s="103" t="s">
        <v>10</v>
      </c>
      <c r="P4" s="104"/>
    </row>
    <row r="5" spans="1:16" ht="16.5" customHeight="1">
      <c r="A5" s="86"/>
      <c r="B5" s="92"/>
      <c r="C5" s="94" t="s">
        <v>41</v>
      </c>
      <c r="D5" s="94"/>
      <c r="E5" s="94" t="s">
        <v>11</v>
      </c>
      <c r="F5" s="94"/>
      <c r="G5" s="95" t="s">
        <v>12</v>
      </c>
      <c r="H5" s="95"/>
      <c r="I5" s="95" t="s">
        <v>13</v>
      </c>
      <c r="J5" s="95"/>
      <c r="K5" s="96" t="s">
        <v>14</v>
      </c>
      <c r="L5" s="96"/>
      <c r="M5" s="96" t="s">
        <v>12</v>
      </c>
      <c r="N5" s="96"/>
      <c r="O5" s="96" t="s">
        <v>12</v>
      </c>
      <c r="P5" s="97"/>
    </row>
    <row r="6" spans="1:16" ht="17.25" customHeight="1" thickBot="1">
      <c r="A6" s="87"/>
      <c r="B6" s="93"/>
      <c r="C6" s="5" t="s">
        <v>76</v>
      </c>
      <c r="D6" s="5" t="s">
        <v>77</v>
      </c>
      <c r="E6" s="6" t="s">
        <v>40</v>
      </c>
      <c r="F6" s="6" t="s">
        <v>15</v>
      </c>
      <c r="G6" s="6" t="s">
        <v>40</v>
      </c>
      <c r="H6" s="6" t="s">
        <v>15</v>
      </c>
      <c r="I6" s="6" t="s">
        <v>40</v>
      </c>
      <c r="J6" s="6" t="s">
        <v>15</v>
      </c>
      <c r="K6" s="6" t="s">
        <v>40</v>
      </c>
      <c r="L6" s="6" t="s">
        <v>15</v>
      </c>
      <c r="M6" s="6" t="s">
        <v>40</v>
      </c>
      <c r="N6" s="6" t="s">
        <v>15</v>
      </c>
      <c r="O6" s="6" t="s">
        <v>40</v>
      </c>
      <c r="P6" s="7" t="s">
        <v>15</v>
      </c>
    </row>
    <row r="7" spans="1:16" ht="15" customHeight="1">
      <c r="A7" s="8" t="s">
        <v>16</v>
      </c>
      <c r="B7" s="9">
        <v>56</v>
      </c>
      <c r="C7" s="9">
        <v>56</v>
      </c>
      <c r="D7" s="9">
        <v>56</v>
      </c>
      <c r="E7" s="10">
        <f>3.6+0.4+0.4+0.4+0.4+0.4+0.4+0.4+0.4+0.4+0.4+0.4+0.4+0.4+0.4+0.4+0.4+0.4+0.4+0.4+0.4+0.4+0.4+0.4+0.4+0.4+0.4+0.4+0.4+0.4+0.4+0.4+0.4+0.4+0.4+0.4+0.4+0.4+0.4+0.4+0.4+0.4+0.4+0.4+0.4+0.4+0.4+0.4+0.4+0.4+0.4+0.4+0.4+0.4+0.4+0.4+0.4+0.4</f>
        <v>26.399999999999974</v>
      </c>
      <c r="F7" s="36">
        <v>28</v>
      </c>
      <c r="G7" s="10">
        <v>0.4</v>
      </c>
      <c r="H7" s="36">
        <v>0.4</v>
      </c>
      <c r="I7" s="10">
        <v>0.3</v>
      </c>
      <c r="J7" s="36">
        <v>0.3</v>
      </c>
      <c r="K7" s="11">
        <f aca="true" t="shared" si="0" ref="K7:K29">G7/D7*1000</f>
        <v>7.142857142857143</v>
      </c>
      <c r="L7" s="12">
        <v>7.142857142857143</v>
      </c>
      <c r="M7" s="13">
        <v>25.5</v>
      </c>
      <c r="N7" s="42">
        <v>6.5</v>
      </c>
      <c r="O7" s="14">
        <v>0.5</v>
      </c>
      <c r="P7" s="45">
        <v>0.5</v>
      </c>
    </row>
    <row r="8" spans="1:16" ht="15.75" customHeight="1">
      <c r="A8" s="15" t="s">
        <v>17</v>
      </c>
      <c r="B8" s="16">
        <v>1181</v>
      </c>
      <c r="C8" s="16">
        <v>1281</v>
      </c>
      <c r="D8" s="16">
        <v>1281</v>
      </c>
      <c r="E8" s="17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111.1+10.1+10.1+10.1+12.8+12.8+12.8+12.8+12.8+12.8+12.8+12.8+12.8+12.8+12.8+12.8+12.8+12.8+12.8+12.8+12.8+12.8+12.8+12.8+12.8+12.8+12.8+12.8+12.8+12.8+12.8+12.8+12.8+12.8+12.8+12.8+12.8+12.8+12.8+12.8+12.8+12.8+12.8+12.8+12.8+12.8+12.8+12.8+18+18+18+18+14+14+14+14+14+14</f>
        <v>860.5999999999996</v>
      </c>
      <c r="F8" s="37">
        <v>348.3</v>
      </c>
      <c r="G8" s="17">
        <v>14</v>
      </c>
      <c r="H8" s="37">
        <v>10.3</v>
      </c>
      <c r="I8" s="17">
        <v>12</v>
      </c>
      <c r="J8" s="37">
        <v>7.8</v>
      </c>
      <c r="K8" s="18">
        <f t="shared" si="0"/>
        <v>10.92896174863388</v>
      </c>
      <c r="L8" s="19">
        <v>9.198813056379823</v>
      </c>
      <c r="M8" s="20">
        <v>176</v>
      </c>
      <c r="N8" s="43">
        <v>254.5</v>
      </c>
      <c r="O8" s="21">
        <v>3</v>
      </c>
      <c r="P8" s="46">
        <v>3</v>
      </c>
    </row>
    <row r="9" spans="1:16" s="55" customFormat="1" ht="14.25" customHeight="1">
      <c r="A9" s="48" t="s">
        <v>18</v>
      </c>
      <c r="B9" s="49">
        <v>1149</v>
      </c>
      <c r="C9" s="49">
        <v>1149</v>
      </c>
      <c r="D9" s="49">
        <v>1149</v>
      </c>
      <c r="E9" s="50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111.6+12.4+12.4+12.3+12.4+12.5+12.5+12.4+12.7+12.5+12.4+12.5+12.5+12.6+12.6+12.6+12.5+12.5+12.5+12.6+12.6+12.6+12.6+12.6+12.7+12.7+12.9+12.8+12.8+12.8+12.8+13+12.9+13+13+13.1+13+13+13+13+12.9+12.5+13.2+13.2+13.3+13.3+13.3+13.4+13.4+13.4+13.3+13.4+13.5+13.5+13.5+13.5+13.5+13.5</f>
        <v>845.5</v>
      </c>
      <c r="F9" s="37">
        <v>770</v>
      </c>
      <c r="G9" s="50">
        <v>13.7</v>
      </c>
      <c r="H9" s="37">
        <v>11.4</v>
      </c>
      <c r="I9" s="50">
        <v>11.8</v>
      </c>
      <c r="J9" s="37">
        <v>11.3</v>
      </c>
      <c r="K9" s="51">
        <f t="shared" si="0"/>
        <v>11.923411662315056</v>
      </c>
      <c r="L9" s="52">
        <v>9.747606614447344</v>
      </c>
      <c r="M9" s="53">
        <v>428</v>
      </c>
      <c r="N9" s="43">
        <v>416</v>
      </c>
      <c r="O9" s="54">
        <v>4</v>
      </c>
      <c r="P9" s="46">
        <v>4</v>
      </c>
    </row>
    <row r="10" spans="1:16" ht="15" customHeight="1">
      <c r="A10" s="15" t="s">
        <v>19</v>
      </c>
      <c r="B10" s="16">
        <v>353</v>
      </c>
      <c r="C10" s="16">
        <v>377</v>
      </c>
      <c r="D10" s="16">
        <v>377</v>
      </c>
      <c r="E10" s="17">
        <f>23.4+2.6+2.6+2.6+2.6+2.6+2.7+2.7+2.7+2.8+2.8+2.8+2.8+2.8+2.8+2.8+2.9+2.9+2.9+2.9+2.9+2.9+2.9+2.9+2.9+2.9+2.9+2.9+2.9+2.9+3+3+3.1+3.1+3.1+3.1+3.1+3.1+3.1+3.1+3.1+3.1+3.1+3.1+3.1+3.1+3.1+3.1+3.1+3+3+3+3+3+3+3.2+3.2</f>
        <v>187.79999999999995</v>
      </c>
      <c r="F10" s="37">
        <v>130.4</v>
      </c>
      <c r="G10" s="17">
        <v>3.3</v>
      </c>
      <c r="H10" s="37">
        <v>2.6</v>
      </c>
      <c r="I10" s="17">
        <v>3.1</v>
      </c>
      <c r="J10" s="37">
        <v>2.5</v>
      </c>
      <c r="K10" s="18">
        <f t="shared" si="0"/>
        <v>8.753315649867373</v>
      </c>
      <c r="L10" s="19">
        <v>7.920792079207921</v>
      </c>
      <c r="M10" s="20">
        <v>197</v>
      </c>
      <c r="N10" s="43">
        <v>310</v>
      </c>
      <c r="O10" s="21">
        <v>3</v>
      </c>
      <c r="P10" s="46">
        <v>4</v>
      </c>
    </row>
    <row r="11" spans="1:16" ht="15.75" customHeight="1">
      <c r="A11" s="15" t="s">
        <v>20</v>
      </c>
      <c r="B11" s="16">
        <v>690</v>
      </c>
      <c r="C11" s="16">
        <v>690</v>
      </c>
      <c r="D11" s="16">
        <v>690</v>
      </c>
      <c r="E11" s="17">
        <f>53.1+5.9+5.9+5.9+5.9+5.9+5.9+5.9+5.9+5.9+5.9+5.9+5.9+5.9+5.9+6.1+6.1+6.1+6.1+6.1+6.1+6.1+6.1+6.1+6.1+6.1+6.1+6.1+6.1+6.1+6.1+6.1+6.1+6.1+6.1+6.1+6.1+6.1+6.1+6.1+6.1+6.1+6.5+6.5+6.5+6.5+6.5+6.7+6.7+6.7+6.9+6.9+7+7+7</f>
        <v>387.80000000000007</v>
      </c>
      <c r="F11" s="37">
        <v>467.6</v>
      </c>
      <c r="G11" s="17">
        <v>7.1</v>
      </c>
      <c r="H11" s="37">
        <v>7</v>
      </c>
      <c r="I11" s="17">
        <v>6.2</v>
      </c>
      <c r="J11" s="37">
        <v>6.2</v>
      </c>
      <c r="K11" s="18">
        <f t="shared" si="0"/>
        <v>10.289855072463768</v>
      </c>
      <c r="L11" s="19">
        <v>9.710144927536232</v>
      </c>
      <c r="M11" s="20">
        <v>419</v>
      </c>
      <c r="N11" s="43">
        <v>535</v>
      </c>
      <c r="O11" s="21">
        <v>7</v>
      </c>
      <c r="P11" s="46">
        <v>7</v>
      </c>
    </row>
    <row r="12" spans="1:16" ht="15" customHeight="1">
      <c r="A12" s="15" t="s">
        <v>21</v>
      </c>
      <c r="B12" s="16">
        <v>467</v>
      </c>
      <c r="C12" s="16">
        <v>467</v>
      </c>
      <c r="D12" s="16">
        <v>467</v>
      </c>
      <c r="E12" s="17">
        <f>75+5+5+5+5+5+5+5+5+5+5+5+5+5+5+5+5+5+5+5+5+5+5+5+5+5+5+5+5+5+5+5+5+5+5+5+5+5+5+5+5+5+5+5+5+5+5+5+5+5+5+5</f>
        <v>330</v>
      </c>
      <c r="F12" s="37">
        <v>308.1</v>
      </c>
      <c r="G12" s="17">
        <v>5</v>
      </c>
      <c r="H12" s="37">
        <v>6.9</v>
      </c>
      <c r="I12" s="17">
        <v>4.9</v>
      </c>
      <c r="J12" s="37">
        <v>6.3</v>
      </c>
      <c r="K12" s="18">
        <f t="shared" si="0"/>
        <v>10.70663811563169</v>
      </c>
      <c r="L12" s="19">
        <v>13.495575221238937</v>
      </c>
      <c r="M12" s="20">
        <v>459</v>
      </c>
      <c r="N12" s="43">
        <v>670.2</v>
      </c>
      <c r="O12" s="21">
        <v>9</v>
      </c>
      <c r="P12" s="46">
        <v>8</v>
      </c>
    </row>
    <row r="13" spans="1:16" ht="15" customHeight="1">
      <c r="A13" s="15" t="s">
        <v>22</v>
      </c>
      <c r="B13" s="16">
        <v>1317</v>
      </c>
      <c r="C13" s="16">
        <v>1317</v>
      </c>
      <c r="D13" s="16">
        <v>1317</v>
      </c>
      <c r="E13" s="17">
        <f>463+10.8+10.8+10.8+10.8+10.8+10.8+10.8+10.8+10.8+10.8+10.8+10.8+10.8+10.8+10.8+10.8+10.8+10.8+10.8+10.8+10.8+10.8+10.8+10.8+10.8+10.8</f>
        <v>743.799999999999</v>
      </c>
      <c r="F13" s="37">
        <v>877</v>
      </c>
      <c r="G13" s="17">
        <v>10.8</v>
      </c>
      <c r="H13" s="37">
        <v>14.9</v>
      </c>
      <c r="I13" s="17">
        <v>9.2</v>
      </c>
      <c r="J13" s="37">
        <v>13</v>
      </c>
      <c r="K13" s="18">
        <f t="shared" si="0"/>
        <v>8.200455580865604</v>
      </c>
      <c r="L13" s="19">
        <v>8.931804465902234</v>
      </c>
      <c r="M13" s="20">
        <v>153</v>
      </c>
      <c r="N13" s="43">
        <v>302</v>
      </c>
      <c r="O13" s="21">
        <v>3</v>
      </c>
      <c r="P13" s="46">
        <v>4</v>
      </c>
    </row>
    <row r="14" spans="1:16" ht="15" customHeight="1">
      <c r="A14" s="15" t="s">
        <v>23</v>
      </c>
      <c r="B14" s="16">
        <v>2742</v>
      </c>
      <c r="C14" s="16">
        <v>2742</v>
      </c>
      <c r="D14" s="16">
        <v>2742</v>
      </c>
      <c r="E14" s="17">
        <f>326.7+36.3+36.3+36.3+36.3+36.3+36.3+36.3+36.3+36.3+36.3+36.3+36.3+36.3+36.3+36.3+36.3+36.3+36.3+36.3+36.3+36.3+36.3+36.3+36.3+36.3+36.3+36.3+36.3+36.3+36.3+36.3+36.3+36.3+36.3+36.3+36.3+36.3+36.3+36.3+36.3+36.3+36.3+36.3+36.3+36.3+36.3+36.3+36.3+36.3+36.3+36.3+36.3+36.3+36.3+36.3+36.3+36.3</f>
        <v>2395.7999999999997</v>
      </c>
      <c r="F14" s="37">
        <v>2000.7</v>
      </c>
      <c r="G14" s="17">
        <v>36.3</v>
      </c>
      <c r="H14" s="37">
        <v>32.7</v>
      </c>
      <c r="I14" s="17">
        <v>35.8</v>
      </c>
      <c r="J14" s="37">
        <v>28.7</v>
      </c>
      <c r="K14" s="18">
        <f t="shared" si="0"/>
        <v>13.23851203501094</v>
      </c>
      <c r="L14" s="19">
        <v>13.092633114514953</v>
      </c>
      <c r="M14" s="20">
        <v>510</v>
      </c>
      <c r="N14" s="43">
        <v>1445</v>
      </c>
      <c r="O14" s="21">
        <v>10</v>
      </c>
      <c r="P14" s="46">
        <v>27</v>
      </c>
    </row>
    <row r="15" spans="1:16" ht="15.75" customHeight="1">
      <c r="A15" s="15" t="s">
        <v>24</v>
      </c>
      <c r="B15" s="16">
        <v>709</v>
      </c>
      <c r="C15" s="16">
        <v>709</v>
      </c>
      <c r="D15" s="16">
        <v>709</v>
      </c>
      <c r="E15" s="17">
        <v>557.1</v>
      </c>
      <c r="F15" s="37">
        <v>567.8</v>
      </c>
      <c r="G15" s="17">
        <v>6.7</v>
      </c>
      <c r="H15" s="37">
        <v>6.8</v>
      </c>
      <c r="I15" s="17">
        <v>6.1</v>
      </c>
      <c r="J15" s="37">
        <v>6.3</v>
      </c>
      <c r="K15" s="18">
        <f t="shared" si="0"/>
        <v>9.449929478138223</v>
      </c>
      <c r="L15" s="19">
        <v>9.557774607703282</v>
      </c>
      <c r="M15" s="20">
        <v>27</v>
      </c>
      <c r="N15" s="43">
        <v>27.6</v>
      </c>
      <c r="O15" s="21">
        <v>0.3</v>
      </c>
      <c r="P15" s="46">
        <v>0.3</v>
      </c>
    </row>
    <row r="16" spans="1:16" ht="15" customHeight="1">
      <c r="A16" s="15" t="s">
        <v>25</v>
      </c>
      <c r="B16" s="16">
        <v>600</v>
      </c>
      <c r="C16" s="16">
        <v>600</v>
      </c>
      <c r="D16" s="16">
        <v>600</v>
      </c>
      <c r="E16" s="17">
        <f>48.6+5.9+5.9+5.9+5.9+5.9+5.9+5.9+5.9+5.9+5.9+5.9+5.9+5.9+5.9+5.9+5.9+5.9+5.9+5.9+5.9+5.9+5.9+5.9+5.9+5.9+5.9+5.9+5.9+5.9+5.9+5.9+5.9+5.9+5.9+5.9+5.9+5.9+5.9+5.9+5.9+5.9+5.9+6.7+6.7+6.7+6.7+6.7+6.7+6.7+6.7+6.7+8.4+8.4+8.4+8.4+8.4+8.4</f>
        <v>407.0999999999998</v>
      </c>
      <c r="F16" s="37">
        <v>560</v>
      </c>
      <c r="G16" s="17">
        <v>8.4</v>
      </c>
      <c r="H16" s="37">
        <v>8.6</v>
      </c>
      <c r="I16" s="17">
        <v>7.3</v>
      </c>
      <c r="J16" s="37">
        <v>8</v>
      </c>
      <c r="K16" s="18">
        <f t="shared" si="0"/>
        <v>14</v>
      </c>
      <c r="L16" s="19">
        <v>14.19141914191419</v>
      </c>
      <c r="M16" s="20">
        <v>930</v>
      </c>
      <c r="N16" s="43">
        <v>772</v>
      </c>
      <c r="O16" s="21">
        <v>10</v>
      </c>
      <c r="P16" s="46">
        <v>12</v>
      </c>
    </row>
    <row r="17" spans="1:16" ht="15" customHeight="1">
      <c r="A17" s="15" t="s">
        <v>26</v>
      </c>
      <c r="B17" s="16">
        <v>970</v>
      </c>
      <c r="C17" s="16">
        <v>980</v>
      </c>
      <c r="D17" s="16">
        <v>980</v>
      </c>
      <c r="E17" s="17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+16.3</f>
        <v>983.1</v>
      </c>
      <c r="F17" s="37">
        <v>643.1</v>
      </c>
      <c r="G17" s="17">
        <v>16.5</v>
      </c>
      <c r="H17" s="37">
        <v>13.9</v>
      </c>
      <c r="I17" s="17">
        <v>14.7</v>
      </c>
      <c r="J17" s="37">
        <v>13.6</v>
      </c>
      <c r="K17" s="18">
        <f t="shared" si="0"/>
        <v>16.836734693877553</v>
      </c>
      <c r="L17" s="19">
        <v>14.631578947368421</v>
      </c>
      <c r="M17" s="20">
        <v>255</v>
      </c>
      <c r="N17" s="43">
        <v>990</v>
      </c>
      <c r="O17" s="21">
        <v>5</v>
      </c>
      <c r="P17" s="46">
        <v>5</v>
      </c>
    </row>
    <row r="18" spans="1:16" ht="15.75" customHeight="1">
      <c r="A18" s="15" t="s">
        <v>27</v>
      </c>
      <c r="B18" s="16">
        <v>473</v>
      </c>
      <c r="C18" s="16">
        <v>480</v>
      </c>
      <c r="D18" s="16">
        <v>480</v>
      </c>
      <c r="E18" s="17">
        <f>135.4+3.8+3.8+3.8+3.8+3.8+3.8+3.8+3.8+3.8+3.8+3.8+3.8+3.8+3.8+3.8+3.8+3.8+3.8+3.8+3.8+3.8+3.8+3.8+3.8+3.8+3.8+3.8+3.8+3.8+3.8+3.8</f>
        <v>253.20000000000036</v>
      </c>
      <c r="F18" s="37">
        <v>323.7</v>
      </c>
      <c r="G18" s="17">
        <v>3.8</v>
      </c>
      <c r="H18" s="37">
        <v>3.8</v>
      </c>
      <c r="I18" s="17">
        <v>2.7</v>
      </c>
      <c r="J18" s="37">
        <v>2.7</v>
      </c>
      <c r="K18" s="18">
        <f t="shared" si="0"/>
        <v>7.916666666666665</v>
      </c>
      <c r="L18" s="19">
        <v>7.242339832869082</v>
      </c>
      <c r="M18" s="20">
        <v>244.8</v>
      </c>
      <c r="N18" s="43">
        <v>617.3</v>
      </c>
      <c r="O18" s="21">
        <v>4.8</v>
      </c>
      <c r="P18" s="46">
        <v>9.7</v>
      </c>
    </row>
    <row r="19" spans="1:16" ht="15" customHeight="1">
      <c r="A19" s="15" t="s">
        <v>28</v>
      </c>
      <c r="B19" s="16">
        <v>1325</v>
      </c>
      <c r="C19" s="16">
        <v>1285</v>
      </c>
      <c r="D19" s="16">
        <v>1285</v>
      </c>
      <c r="E19" s="17">
        <f>79.2+8.8+8.9+8.8+8.8+8.8+8.8+8.9+8.8+8.9+8.9+8.9+9+9.1+9.1+9.1+9.1+9.1+9.3+9.4+9.3+9.5+9.6+9.7+9.6+9.8+10.1+10.3+10.3+10.7+10.7+10.8+10.9+10.9+11.8+11.2+11.2+11.2+11.2+11.3+11.4+8.9+11.5+11.5+11.6+11.6+11.7+11.8+11.8+11.8+11.8+11.8+11.8+11.9</f>
        <v>620.6999999999997</v>
      </c>
      <c r="F19" s="37">
        <v>495.3</v>
      </c>
      <c r="G19" s="17">
        <v>12</v>
      </c>
      <c r="H19" s="37">
        <v>12.5</v>
      </c>
      <c r="I19" s="17">
        <v>11.5</v>
      </c>
      <c r="J19" s="37">
        <v>10.3</v>
      </c>
      <c r="K19" s="18">
        <f t="shared" si="0"/>
        <v>9.33852140077821</v>
      </c>
      <c r="L19" s="19">
        <v>9.104151493080845</v>
      </c>
      <c r="M19" s="20">
        <v>353</v>
      </c>
      <c r="N19" s="43">
        <v>359</v>
      </c>
      <c r="O19" s="21">
        <v>4</v>
      </c>
      <c r="P19" s="46">
        <v>4</v>
      </c>
    </row>
    <row r="20" spans="1:16" ht="15.75" customHeight="1">
      <c r="A20" s="15" t="s">
        <v>29</v>
      </c>
      <c r="B20" s="16">
        <v>1284</v>
      </c>
      <c r="C20" s="16">
        <v>1285</v>
      </c>
      <c r="D20" s="16">
        <v>1285</v>
      </c>
      <c r="E20" s="17">
        <f>363.7+14.4+14.1+14.1+14.2+14.2+14.2+14.3+14.5+14.5+14.8+14.8+14.7+14.5+14.5+14.7+14.7+14.7+14.7+14.9+14.9+14.9+14.9+14.9+15.4+15.4+15.4+15.3+15.3+15.3+15.3+15.5+15.5+15.5+15.5+15.5+15.5</f>
        <v>899.1999999999998</v>
      </c>
      <c r="F20" s="37">
        <v>791.3000000000001</v>
      </c>
      <c r="G20" s="17">
        <v>16</v>
      </c>
      <c r="H20" s="37">
        <v>15.8</v>
      </c>
      <c r="I20" s="17">
        <v>13.9</v>
      </c>
      <c r="J20" s="37">
        <v>13.7</v>
      </c>
      <c r="K20" s="18">
        <f t="shared" si="0"/>
        <v>12.45136186770428</v>
      </c>
      <c r="L20" s="19">
        <v>12.227414330218068</v>
      </c>
      <c r="M20" s="20">
        <v>57</v>
      </c>
      <c r="N20" s="43">
        <v>64</v>
      </c>
      <c r="O20" s="21">
        <v>0.5</v>
      </c>
      <c r="P20" s="46">
        <v>1.2</v>
      </c>
    </row>
    <row r="21" spans="1:16" ht="15" customHeight="1">
      <c r="A21" s="15" t="s">
        <v>30</v>
      </c>
      <c r="B21" s="16">
        <v>970</v>
      </c>
      <c r="C21" s="16">
        <v>628</v>
      </c>
      <c r="D21" s="16">
        <v>628</v>
      </c>
      <c r="E21" s="17">
        <f>30.6+3.4+3.5+3.5+3.5+3.5+3.5+3.5+3.3+3.4+3.5+3.5+3.5+3.5+3.5+3.5+3.5+3.5+3.5+3.5+3.6+3.5+3.6+3.6+3.6+3.5+3.5+3.5+3.5+3.5+3.5+3.5+3.9+3.9+3.9+3.9+4+4+4+3.9+4+4+4.1+4.2+4.2+4.2+4.3+4.3+4.3+4.5+4.5+4.5+4.5+4.5+4.6+4.5</f>
        <v>239.79999999999998</v>
      </c>
      <c r="F21" s="37">
        <v>254</v>
      </c>
      <c r="G21" s="17">
        <v>4.7</v>
      </c>
      <c r="H21" s="37">
        <v>5.8</v>
      </c>
      <c r="I21" s="17">
        <v>3.8</v>
      </c>
      <c r="J21" s="37">
        <v>5.4</v>
      </c>
      <c r="K21" s="18">
        <f t="shared" si="0"/>
        <v>7.484076433121019</v>
      </c>
      <c r="L21" s="19">
        <v>6.029106029106028</v>
      </c>
      <c r="M21" s="20">
        <v>183.4</v>
      </c>
      <c r="N21" s="43">
        <v>191.6</v>
      </c>
      <c r="O21" s="21">
        <v>1.8</v>
      </c>
      <c r="P21" s="46">
        <v>1.9</v>
      </c>
    </row>
    <row r="22" spans="1:16" ht="15.75" customHeight="1">
      <c r="A22" s="15" t="s">
        <v>31</v>
      </c>
      <c r="B22" s="16">
        <v>1015</v>
      </c>
      <c r="C22" s="16">
        <v>1004</v>
      </c>
      <c r="D22" s="16">
        <v>1004</v>
      </c>
      <c r="E22" s="17">
        <f>73.8+7.6+7.6+7.2+7.2+7.1+7+6.9+6.9+6.9+7+7+7.1+7.3+7.6+7.9+7.9+8.3+8.7+8.7+8.8+8.9+8.9+8.9+9.4+9.4+9.4+9.8+9.9+9.9+9.9+10.3+10.3+10.3+10.3+10.3+10.9+10.9+10.9+11.1+11.6+11.8+11.7+11.8+12+11.9+11.9+12.1+12.2+12.2+12.2+12.1+11.9+12</f>
        <v>581.6</v>
      </c>
      <c r="F22" s="37">
        <v>466.5</v>
      </c>
      <c r="G22" s="17">
        <v>12.3</v>
      </c>
      <c r="H22" s="37">
        <v>11.6</v>
      </c>
      <c r="I22" s="17">
        <v>10.7</v>
      </c>
      <c r="J22" s="37">
        <v>10.6</v>
      </c>
      <c r="K22" s="18">
        <f t="shared" si="0"/>
        <v>12.250996015936256</v>
      </c>
      <c r="L22" s="19">
        <v>11.311311311311313</v>
      </c>
      <c r="M22" s="20">
        <v>695</v>
      </c>
      <c r="N22" s="43">
        <v>750</v>
      </c>
      <c r="O22" s="21">
        <v>7.5</v>
      </c>
      <c r="P22" s="46">
        <v>7.6</v>
      </c>
    </row>
    <row r="23" spans="1:16" ht="15" customHeight="1">
      <c r="A23" s="15" t="s">
        <v>32</v>
      </c>
      <c r="B23" s="16">
        <v>1942</v>
      </c>
      <c r="C23" s="16">
        <v>1923</v>
      </c>
      <c r="D23" s="16">
        <v>1923</v>
      </c>
      <c r="E23" s="17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340.2+37.8+38.2+38.2+38.2+38.2+38.2+38.2+38.8+38.8+38.8+38.8+38.8+38.8+38.8+38.8+38.8+38.8+38.8+38.8+38.8+38.8+40.2+40.2+40.2+40.2+40.2+40.2+40.2+40.2+39.1+39.1+40.2+40.2+40.2+40.2+40.2+40.2+41.1+41.1+41.1+41.1+41.1+41.1+40.5+40.5+40.6+40.7+41.1+40.6+40.6+39.9+40+39.5+39.5</f>
        <v>2481.4999999999986</v>
      </c>
      <c r="F23" s="37">
        <v>2287.2</v>
      </c>
      <c r="G23" s="17">
        <v>39.5</v>
      </c>
      <c r="H23" s="37">
        <v>39</v>
      </c>
      <c r="I23" s="17">
        <v>34.8</v>
      </c>
      <c r="J23" s="37">
        <v>36.6</v>
      </c>
      <c r="K23" s="18">
        <f t="shared" si="0"/>
        <v>20.540821632865313</v>
      </c>
      <c r="L23" s="19">
        <v>19.989878542510123</v>
      </c>
      <c r="M23" s="20">
        <v>208.1</v>
      </c>
      <c r="N23" s="43">
        <v>250.6</v>
      </c>
      <c r="O23" s="21">
        <v>2.7</v>
      </c>
      <c r="P23" s="46">
        <v>3.5</v>
      </c>
    </row>
    <row r="24" spans="1:16" ht="15" customHeight="1">
      <c r="A24" s="15" t="s">
        <v>33</v>
      </c>
      <c r="B24" s="16">
        <v>358</v>
      </c>
      <c r="C24" s="16">
        <v>358</v>
      </c>
      <c r="D24" s="16">
        <v>405</v>
      </c>
      <c r="E24" s="17">
        <f>35.1+3.9+3.9+3.9+3.9+3.9+3.9+3.9+3.9+3.9+3.9+3.9+3.9+3.9+3.9+3.9+3.9+3+3.99+3.9+3.9+3.9+3.9+3.9+3.9+3.9+3.9+3.9+3.9+3.9+3.9+3.9+3.9+3.9+3.9+3.9+3.9+3.9+3.9+3.9+3.9+3.9+3.9+3.9+3.9+3.9+3.9+3.9+3.9+3.9+3.9+3.9+3.9+3.9+3.9+3.9+3.9+3.9</f>
        <v>256.59000000000026</v>
      </c>
      <c r="F24" s="37">
        <v>168</v>
      </c>
      <c r="G24" s="17">
        <v>3.9</v>
      </c>
      <c r="H24" s="37">
        <v>2.4</v>
      </c>
      <c r="I24" s="17">
        <v>2.3</v>
      </c>
      <c r="J24" s="37">
        <v>1.1</v>
      </c>
      <c r="K24" s="18">
        <f t="shared" si="0"/>
        <v>9.629629629629628</v>
      </c>
      <c r="L24" s="19">
        <v>7.317073170731707</v>
      </c>
      <c r="M24" s="20">
        <v>206</v>
      </c>
      <c r="N24" s="43">
        <v>756</v>
      </c>
      <c r="O24" s="21">
        <v>2</v>
      </c>
      <c r="P24" s="46">
        <v>3</v>
      </c>
    </row>
    <row r="25" spans="1:16" ht="15" customHeight="1">
      <c r="A25" s="15" t="s">
        <v>34</v>
      </c>
      <c r="B25" s="16">
        <v>1345</v>
      </c>
      <c r="C25" s="16">
        <v>1345</v>
      </c>
      <c r="D25" s="16">
        <v>1345</v>
      </c>
      <c r="E25" s="17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146.7+16.8+16.8+16.8+16.8+16.8+16.8+16.8+16.8+16.8+16.8+16.8+16.8+16.8+16.8+16.8+16.8+16.8+16.8+16.8+16.8+16.8+17+17+17+17+17+17.2+17.2+17.2+17.2+17.2+17.2+17.2+17.2+17.3+17.3+17.3+17.3+17.3+17.3+17.3+17.3+17.3+18.5+18.5+18.5+18.5+18.5+18.5+18.5+18.5+18.5+18.5+18.5+18.5+18.5</f>
        <v>1118.3000000000002</v>
      </c>
      <c r="F25" s="37">
        <v>976.9</v>
      </c>
      <c r="G25" s="17">
        <v>19.1</v>
      </c>
      <c r="H25" s="37">
        <v>16.5</v>
      </c>
      <c r="I25" s="17">
        <v>17.5</v>
      </c>
      <c r="J25" s="37">
        <v>15.5</v>
      </c>
      <c r="K25" s="18">
        <f t="shared" si="0"/>
        <v>14.200743494423794</v>
      </c>
      <c r="L25" s="19">
        <v>11.896178803172313</v>
      </c>
      <c r="M25" s="20"/>
      <c r="N25" s="43"/>
      <c r="O25" s="21"/>
      <c r="P25" s="46"/>
    </row>
    <row r="26" spans="1:16" ht="14.25" customHeight="1">
      <c r="A26" s="15" t="s">
        <v>35</v>
      </c>
      <c r="B26" s="16">
        <v>534</v>
      </c>
      <c r="C26" s="16">
        <v>534</v>
      </c>
      <c r="D26" s="16">
        <v>534</v>
      </c>
      <c r="E26" s="17">
        <f>40.5+4.6+4.6+4.6+4.5+4.5+4.5+4.5+4.5+4.5+4.5+4.4+4.4+4.4+4.4+4.4+4.4+4.4+4.4+4.4+4.3+4.2+4.2+4.3+4.3+4.3+4.3+4.3+4.3+4.3+4.2+4.2+4.2+4.2+4.3+4.3+4.3+4.3+4.3+4.3+4.3+4.3+4.2+4.2+4.2+4.2</f>
        <v>236.20000000000013</v>
      </c>
      <c r="F26" s="37">
        <v>265.3</v>
      </c>
      <c r="G26" s="17">
        <v>4.7</v>
      </c>
      <c r="H26" s="37">
        <v>4.7</v>
      </c>
      <c r="I26" s="17">
        <v>4.2</v>
      </c>
      <c r="J26" s="37">
        <v>4.2</v>
      </c>
      <c r="K26" s="18">
        <f t="shared" si="0"/>
        <v>8.801498127340825</v>
      </c>
      <c r="L26" s="19">
        <v>8.534322820037104</v>
      </c>
      <c r="M26" s="20">
        <v>1261</v>
      </c>
      <c r="N26" s="43">
        <v>1260</v>
      </c>
      <c r="O26" s="21">
        <v>11</v>
      </c>
      <c r="P26" s="46">
        <v>11</v>
      </c>
    </row>
    <row r="27" spans="1:16" ht="15.75" customHeight="1">
      <c r="A27" s="15" t="s">
        <v>36</v>
      </c>
      <c r="B27" s="16">
        <v>3822</v>
      </c>
      <c r="C27" s="16">
        <v>4090</v>
      </c>
      <c r="D27" s="16">
        <v>4090</v>
      </c>
      <c r="E27" s="17">
        <f>422.1+46.9+45.9+45.7+46+46+46+46+46+46.3+46+46+46+46.2+48.4+48.4+48.4+48.5+48.6+48.8+48.8+48.8+49+49+49.1+49.2+49.8+50.1+50.1+50.1+50.1+50.3+50.8+50.8+51.9+52+52+52+52+52+51.8+51.8+51.8+51.8+52.5+52.2+50.1+52.2+52.2+52.3+52.5+52.9+52.8+52.2+52.2+52.2+52.2+53.5</f>
        <v>3259.2999999999993</v>
      </c>
      <c r="F27" s="37">
        <v>2598.7999999999997</v>
      </c>
      <c r="G27" s="17">
        <v>54.6</v>
      </c>
      <c r="H27" s="37">
        <v>43.7</v>
      </c>
      <c r="I27" s="17">
        <v>51.1</v>
      </c>
      <c r="J27" s="37">
        <v>39.8</v>
      </c>
      <c r="K27" s="18">
        <f t="shared" si="0"/>
        <v>13.34963325183374</v>
      </c>
      <c r="L27" s="19">
        <v>11.43380429094715</v>
      </c>
      <c r="M27" s="20">
        <v>670</v>
      </c>
      <c r="N27" s="43">
        <v>748</v>
      </c>
      <c r="O27" s="21">
        <v>8</v>
      </c>
      <c r="P27" s="46">
        <v>6</v>
      </c>
    </row>
    <row r="28" spans="1:16" ht="17.25" customHeight="1" thickBot="1">
      <c r="A28" s="22" t="s">
        <v>37</v>
      </c>
      <c r="B28" s="23">
        <v>100</v>
      </c>
      <c r="C28" s="23">
        <v>100</v>
      </c>
      <c r="D28" s="23">
        <v>100</v>
      </c>
      <c r="E28" s="24">
        <f>6.3+0.7+0.7+0.7+0.7+0.7+0.7+0.7+0.7+0.7+0.7+0.7+0.7+0.7+0.7+0.7+0.7+0.7+0.7+0.7+0.7+0.7+0.7+0.7+0.7+0.7+0.7+0.7+0.7+0.7+0.7+0.7+0.7+0.7+0.7+0.7+0.7+0.7+0.7+0.7+0.7+0.7+0.7+0.7+0.7+0.7+0.7+0.7+0.7+0.7+0.7+0.7+0.7+0.7+0.7+0.7+0.7+0.7</f>
        <v>46.20000000000004</v>
      </c>
      <c r="F28" s="38">
        <v>69.7</v>
      </c>
      <c r="G28" s="24">
        <v>0.7</v>
      </c>
      <c r="H28" s="38">
        <v>0.7</v>
      </c>
      <c r="I28" s="24">
        <v>2.4</v>
      </c>
      <c r="J28" s="38">
        <v>2.4</v>
      </c>
      <c r="K28" s="25">
        <f t="shared" si="0"/>
        <v>6.999999999999999</v>
      </c>
      <c r="L28" s="26">
        <v>7</v>
      </c>
      <c r="M28" s="27"/>
      <c r="N28" s="44"/>
      <c r="O28" s="28"/>
      <c r="P28" s="47"/>
    </row>
    <row r="29" spans="1:16" ht="20.25" customHeight="1" thickBot="1">
      <c r="A29" s="29" t="s">
        <v>38</v>
      </c>
      <c r="B29" s="30">
        <f aca="true" t="shared" si="1" ref="B29:G29">SUM(B7:B28)</f>
        <v>23402</v>
      </c>
      <c r="C29" s="31">
        <v>23411</v>
      </c>
      <c r="D29" s="31">
        <f t="shared" si="1"/>
        <v>23447</v>
      </c>
      <c r="E29" s="32">
        <f t="shared" si="1"/>
        <v>17717.589999999997</v>
      </c>
      <c r="F29" s="39">
        <f>SUM(F7:F28)</f>
        <v>15397.699999999999</v>
      </c>
      <c r="G29" s="33">
        <f t="shared" si="1"/>
        <v>293.5</v>
      </c>
      <c r="H29" s="40">
        <f>SUM(H7:H28)</f>
        <v>272</v>
      </c>
      <c r="I29" s="34">
        <f>SUM(I7:I28)</f>
        <v>266.3</v>
      </c>
      <c r="J29" s="41">
        <f>SUM(J7:J28)</f>
        <v>246.29999999999998</v>
      </c>
      <c r="K29" s="35">
        <f t="shared" si="0"/>
        <v>12.517592869023755</v>
      </c>
      <c r="L29" s="35">
        <v>11.57127015269129</v>
      </c>
      <c r="M29" s="34">
        <f>SUM(M7:M28)</f>
        <v>7457.8</v>
      </c>
      <c r="N29" s="41">
        <f>SUM(N7:N28)</f>
        <v>10725.3</v>
      </c>
      <c r="O29" s="34">
        <f>SUM(O7:O28)</f>
        <v>97.1</v>
      </c>
      <c r="P29" s="41">
        <f>SUM(P7:P28)</f>
        <v>122.7</v>
      </c>
    </row>
  </sheetData>
  <sheetProtection/>
  <mergeCells count="19">
    <mergeCell ref="K5:L5"/>
    <mergeCell ref="M5:N5"/>
    <mergeCell ref="O5:P5"/>
    <mergeCell ref="B1:N2"/>
    <mergeCell ref="O1:P1"/>
    <mergeCell ref="M3:P3"/>
    <mergeCell ref="M4:N4"/>
    <mergeCell ref="O4:P4"/>
    <mergeCell ref="I5:J5"/>
    <mergeCell ref="A3:A6"/>
    <mergeCell ref="B3:D3"/>
    <mergeCell ref="E3:J4"/>
    <mergeCell ref="K3:L3"/>
    <mergeCell ref="B4:B6"/>
    <mergeCell ref="C4:D4"/>
    <mergeCell ref="K4:L4"/>
    <mergeCell ref="C5:D5"/>
    <mergeCell ref="E5:F5"/>
    <mergeCell ref="G5:H5"/>
  </mergeCells>
  <printOptions/>
  <pageMargins left="0.1968503937007874" right="0.1968503937007874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2017-04-07T10:19:58Z</cp:lastPrinted>
  <dcterms:created xsi:type="dcterms:W3CDTF">2016-12-20T07:25:22Z</dcterms:created>
  <dcterms:modified xsi:type="dcterms:W3CDTF">2017-04-13T06:27:00Z</dcterms:modified>
  <cp:category/>
  <cp:version/>
  <cp:contentType/>
  <cp:contentStatus/>
</cp:coreProperties>
</file>