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  <definedName name="_xlnm.Print_Area" localSheetId="2">'сев 2017'!$A$1:$BO$28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<sst xmlns="http://schemas.openxmlformats.org/spreadsheetml/2006/main" count="217" uniqueCount="117">
  <si>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</si>
  <si>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</si>
  <si>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</si>
  <si>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</si>
  <si>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</si>
  <si>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</si>
  <si>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</si>
  <si>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</si>
  <si>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</si>
  <si>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</si>
  <si>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</si>
  <si>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</si>
  <si>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</si>
  <si>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</si>
  <si>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</si>
  <si>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</si>
  <si>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</si>
  <si>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</si>
  <si>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</si>
  <si>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</si>
  <si>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</si>
  <si>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</si>
  <si>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</si>
  <si>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</si>
  <si>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</si>
  <si>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</si>
  <si>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</si>
  <si>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</si>
  <si>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</si>
  <si>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</si>
  <si>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</si>
  <si>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</si>
  <si>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</si>
  <si>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</si>
  <si>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</si>
  <si>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</si>
  <si>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</si>
  <si>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</si>
  <si>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</si>
  <si>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</si>
  <si>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</si>
  <si>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</si>
  <si>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</si>
  <si>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</si>
  <si>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</si>
  <si>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</si>
  <si>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</si>
  <si>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</si>
  <si>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</si>
  <si>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</si>
  <si>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</si>
  <si>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</si>
  <si>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</si>
  <si>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</si>
  <si>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</si>
  <si>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</si>
  <si>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</si>
  <si>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</si>
  <si>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</si>
  <si>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</si>
  <si>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</si>
  <si>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</si>
  <si>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</si>
  <si>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</si>
  <si>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</si>
  <si>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</si>
  <si>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</si>
  <si>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</si>
  <si>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</si>
  <si>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</si>
  <si>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</si>
  <si>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</si>
  <si>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</si>
  <si>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</si>
  <si>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</si>
  <si>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</si>
  <si>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</si>
  <si>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</si>
  <si>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</si>
  <si>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</si>
  <si>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</si>
  <si>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</si>
  <si>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</si>
  <si>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</si>
  <si>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</si>
  <si>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</si>
  <si>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</si>
  <si>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</si>
  <si>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</si>
  <si>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</si>
  <si>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</si>
  <si>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</si>
  <si>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</si>
  <si>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</si>
  <si>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</si>
  <si>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</si>
  <si>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</si>
  <si>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</si>
  <si>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</si>
  <si>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</si>
  <si>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</si>
  <si>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</si>
  <si>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</si>
  <si>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</si>
  <si>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</si>
  <si>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</si>
  <si>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</si>
  <si>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</si>
  <si>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</si>
  <si>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</si>
  <si>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</si>
  <si>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</si>
  <si>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</si>
  <si>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</si>
  <si>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</si>
  <si>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24.04</t>
  </si>
  <si>
    <t>25.04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</si>
</sst>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2" fillId="0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10" fillId="0" borderId="11" xfId="52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/>
    </xf>
    <xf numFmtId="166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0" borderId="1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top" wrapText="1"/>
      <protection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4" fillId="25" borderId="10" xfId="58" applyFont="1" applyFill="1" applyBorder="1" applyAlignment="1" applyProtection="1">
      <alignment horizontal="center"/>
      <protection locked="0"/>
    </xf>
    <xf numFmtId="0" fontId="5" fillId="25" borderId="10" xfId="59" applyFont="1" applyFill="1" applyBorder="1" applyAlignment="1" applyProtection="1">
      <alignment horizontal="center"/>
      <protection locked="0"/>
    </xf>
    <xf numFmtId="0" fontId="5" fillId="25" borderId="10" xfId="55" applyFont="1" applyFill="1" applyBorder="1" applyAlignment="1">
      <alignment horizontal="center"/>
      <protection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4" fontId="14" fillId="0" borderId="18" xfId="0" applyNumberFormat="1" applyFont="1" applyFill="1" applyBorder="1" applyAlignment="1">
      <alignment/>
    </xf>
    <xf numFmtId="14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A7" sqref="A7:A21"/>
    </sheetView>
  </sheetViews>
  <sheetFormatPr defaultColWidth="8.875" defaultRowHeight="12.75"/>
  <cols>
    <col min="1" max="1" width="32.125" style="52" customWidth="1"/>
    <col min="2" max="2" width="12.625" style="52" customWidth="1"/>
    <col min="3" max="3" width="16.875" style="52" customWidth="1"/>
    <col min="4" max="4" width="7.75390625" style="52" customWidth="1"/>
    <col min="5" max="5" width="12.625" style="52" customWidth="1"/>
    <col min="6" max="6" width="12.875" style="52" customWidth="1"/>
    <col min="7" max="7" width="10.125" style="52" customWidth="1"/>
    <col min="8" max="8" width="9.00390625" style="52" bestFit="1" customWidth="1"/>
    <col min="9" max="16384" width="8.875" style="52" customWidth="1"/>
  </cols>
  <sheetData>
    <row r="1" spans="1:10" ht="18.75" customHeight="1">
      <c r="A1" s="73" t="s">
        <v>42</v>
      </c>
      <c r="B1" s="73"/>
      <c r="C1" s="73"/>
      <c r="D1" s="73"/>
      <c r="E1" s="73"/>
      <c r="F1" s="74"/>
      <c r="G1" s="75"/>
      <c r="H1" s="75"/>
      <c r="I1" s="75"/>
      <c r="J1" s="75"/>
    </row>
    <row r="2" spans="1:10" ht="15.75" customHeight="1">
      <c r="A2" s="59"/>
      <c r="B2" s="59"/>
      <c r="C2" s="59"/>
      <c r="D2" s="59"/>
      <c r="E2" s="59"/>
      <c r="F2" s="76">
        <v>42850</v>
      </c>
      <c r="G2" s="75"/>
      <c r="H2" s="75"/>
      <c r="I2" s="75"/>
      <c r="J2" s="75"/>
    </row>
    <row r="3" spans="1:10" ht="16.5" customHeight="1">
      <c r="A3" s="80" t="s">
        <v>43</v>
      </c>
      <c r="B3" s="81" t="s">
        <v>44</v>
      </c>
      <c r="C3" s="81"/>
      <c r="D3" s="81"/>
      <c r="E3" s="81"/>
      <c r="F3" s="81"/>
      <c r="G3" s="77" t="s">
        <v>73</v>
      </c>
      <c r="H3" s="77"/>
      <c r="I3" s="77"/>
      <c r="J3" s="78" t="s">
        <v>74</v>
      </c>
    </row>
    <row r="4" spans="1:10" ht="18" customHeight="1">
      <c r="A4" s="80"/>
      <c r="B4" s="77" t="s">
        <v>45</v>
      </c>
      <c r="C4" s="77" t="s">
        <v>46</v>
      </c>
      <c r="D4" s="81" t="s">
        <v>47</v>
      </c>
      <c r="E4" s="80" t="s">
        <v>48</v>
      </c>
      <c r="F4" s="80"/>
      <c r="G4" s="77"/>
      <c r="H4" s="77"/>
      <c r="I4" s="77"/>
      <c r="J4" s="78"/>
    </row>
    <row r="5" spans="1:10" ht="37.5" customHeight="1">
      <c r="A5" s="80"/>
      <c r="B5" s="77"/>
      <c r="C5" s="77"/>
      <c r="D5" s="81"/>
      <c r="E5" s="60" t="s">
        <v>49</v>
      </c>
      <c r="F5" s="60" t="s">
        <v>50</v>
      </c>
      <c r="G5" s="62" t="s">
        <v>75</v>
      </c>
      <c r="H5" s="62" t="s">
        <v>12</v>
      </c>
      <c r="I5" s="62" t="s">
        <v>47</v>
      </c>
      <c r="J5" s="79"/>
    </row>
    <row r="6" spans="1:10" ht="18" customHeight="1" hidden="1">
      <c r="A6" s="32"/>
      <c r="B6" s="63"/>
      <c r="C6" s="63"/>
      <c r="D6" s="64"/>
      <c r="E6" s="65"/>
      <c r="F6" s="65"/>
      <c r="G6" s="63"/>
      <c r="H6" s="63"/>
      <c r="I6" s="63"/>
      <c r="J6" s="63"/>
    </row>
    <row r="7" spans="1:10" ht="17.25" customHeight="1">
      <c r="A7" s="32" t="s">
        <v>51</v>
      </c>
      <c r="B7" s="63">
        <v>2166</v>
      </c>
      <c r="C7" s="63">
        <v>1110</v>
      </c>
      <c r="D7" s="64">
        <f aca="true" t="shared" si="0" ref="D7:D13">C7/B7*100</f>
        <v>51.24653739612188</v>
      </c>
      <c r="E7" s="65"/>
      <c r="F7" s="65"/>
      <c r="G7" s="61">
        <v>14376</v>
      </c>
      <c r="H7" s="61">
        <v>5920</v>
      </c>
      <c r="I7" s="64">
        <f aca="true" t="shared" si="1" ref="I7:I13">H7/G7*100</f>
        <v>41.17974401780746</v>
      </c>
      <c r="J7" s="61"/>
    </row>
    <row r="8" spans="1:10" ht="16.5" customHeight="1">
      <c r="A8" s="32" t="s">
        <v>52</v>
      </c>
      <c r="B8" s="63">
        <v>10506</v>
      </c>
      <c r="C8" s="63">
        <v>6072</v>
      </c>
      <c r="D8" s="64">
        <f t="shared" si="0"/>
        <v>57.79554540262707</v>
      </c>
      <c r="E8" s="65"/>
      <c r="F8" s="65"/>
      <c r="G8" s="61">
        <v>10417</v>
      </c>
      <c r="H8" s="63">
        <v>3376</v>
      </c>
      <c r="I8" s="64">
        <f t="shared" si="1"/>
        <v>32.40856292598637</v>
      </c>
      <c r="J8" s="63"/>
    </row>
    <row r="9" spans="1:10" ht="17.25" customHeight="1">
      <c r="A9" s="32" t="s">
        <v>53</v>
      </c>
      <c r="B9" s="63">
        <v>2592</v>
      </c>
      <c r="C9" s="63">
        <v>1000</v>
      </c>
      <c r="D9" s="64">
        <f t="shared" si="0"/>
        <v>38.58024691358025</v>
      </c>
      <c r="E9" s="65"/>
      <c r="F9" s="65"/>
      <c r="G9" s="61">
        <v>4000</v>
      </c>
      <c r="H9" s="63">
        <v>600</v>
      </c>
      <c r="I9" s="64">
        <f t="shared" si="1"/>
        <v>15</v>
      </c>
      <c r="J9" s="63"/>
    </row>
    <row r="10" spans="1:10" ht="17.25" customHeight="1">
      <c r="A10" s="32" t="s">
        <v>54</v>
      </c>
      <c r="B10" s="63">
        <v>12611</v>
      </c>
      <c r="C10" s="63">
        <v>9361</v>
      </c>
      <c r="D10" s="64">
        <f t="shared" si="0"/>
        <v>74.22884783125842</v>
      </c>
      <c r="E10" s="65"/>
      <c r="F10" s="65"/>
      <c r="G10" s="61">
        <v>12900</v>
      </c>
      <c r="H10" s="63">
        <v>1120</v>
      </c>
      <c r="I10" s="64">
        <f t="shared" si="1"/>
        <v>8.682170542635658</v>
      </c>
      <c r="J10" s="63"/>
    </row>
    <row r="11" spans="1:10" ht="16.5" customHeight="1">
      <c r="A11" s="32" t="s">
        <v>55</v>
      </c>
      <c r="B11" s="63">
        <v>13346</v>
      </c>
      <c r="C11" s="63">
        <v>7257</v>
      </c>
      <c r="D11" s="64">
        <f t="shared" si="0"/>
        <v>54.37584294919826</v>
      </c>
      <c r="E11" s="65"/>
      <c r="F11" s="65"/>
      <c r="G11" s="61">
        <v>18395</v>
      </c>
      <c r="H11" s="63">
        <v>7906</v>
      </c>
      <c r="I11" s="64">
        <f t="shared" si="1"/>
        <v>42.9790703995651</v>
      </c>
      <c r="J11" s="63"/>
    </row>
    <row r="12" spans="1:10" ht="17.25" customHeight="1">
      <c r="A12" s="32" t="s">
        <v>56</v>
      </c>
      <c r="B12" s="63">
        <v>26452</v>
      </c>
      <c r="C12" s="63">
        <v>12556</v>
      </c>
      <c r="D12" s="64">
        <f t="shared" si="0"/>
        <v>47.467110237411156</v>
      </c>
      <c r="E12" s="65"/>
      <c r="F12" s="65"/>
      <c r="G12" s="61">
        <v>29580</v>
      </c>
      <c r="H12" s="63">
        <v>3180</v>
      </c>
      <c r="I12" s="64">
        <f t="shared" si="1"/>
        <v>10.75050709939148</v>
      </c>
      <c r="J12" s="63"/>
    </row>
    <row r="13" spans="1:10" ht="17.25" customHeight="1">
      <c r="A13" s="32" t="s">
        <v>57</v>
      </c>
      <c r="B13" s="63">
        <v>34838</v>
      </c>
      <c r="C13" s="63">
        <v>10789</v>
      </c>
      <c r="D13" s="64">
        <f t="shared" si="0"/>
        <v>30.9690567770825</v>
      </c>
      <c r="E13" s="65"/>
      <c r="F13" s="65"/>
      <c r="G13" s="61">
        <v>73701</v>
      </c>
      <c r="H13" s="63">
        <v>4000</v>
      </c>
      <c r="I13" s="64">
        <f t="shared" si="1"/>
        <v>5.427334771577048</v>
      </c>
      <c r="J13" s="63"/>
    </row>
    <row r="14" spans="1:10" ht="18" customHeight="1">
      <c r="A14" s="32" t="s">
        <v>58</v>
      </c>
      <c r="B14" s="63">
        <v>13064</v>
      </c>
      <c r="C14" s="63">
        <v>10200</v>
      </c>
      <c r="D14" s="64">
        <f aca="true" t="shared" si="2" ref="D14:D20">C14/B14*100</f>
        <v>78.07715860379669</v>
      </c>
      <c r="E14" s="65"/>
      <c r="F14" s="65"/>
      <c r="G14" s="61">
        <v>15460</v>
      </c>
      <c r="H14" s="63">
        <v>2940</v>
      </c>
      <c r="I14" s="64">
        <f>H14/G14*100</f>
        <v>19.016817593790428</v>
      </c>
      <c r="J14" s="63"/>
    </row>
    <row r="15" spans="1:10" ht="18" customHeight="1">
      <c r="A15" s="32" t="s">
        <v>59</v>
      </c>
      <c r="B15" s="63">
        <v>11549</v>
      </c>
      <c r="C15" s="63">
        <v>6550</v>
      </c>
      <c r="D15" s="64">
        <f t="shared" si="2"/>
        <v>56.71486708805957</v>
      </c>
      <c r="E15" s="65"/>
      <c r="F15" s="65"/>
      <c r="G15" s="61">
        <v>19837</v>
      </c>
      <c r="H15" s="63">
        <v>2220</v>
      </c>
      <c r="I15" s="64">
        <f>H15/G15*100</f>
        <v>11.191208348036499</v>
      </c>
      <c r="J15" s="63"/>
    </row>
    <row r="16" spans="1:10" ht="17.25" customHeight="1">
      <c r="A16" s="32" t="s">
        <v>60</v>
      </c>
      <c r="B16" s="63">
        <v>11019</v>
      </c>
      <c r="C16" s="63">
        <v>11019</v>
      </c>
      <c r="D16" s="64">
        <f t="shared" si="2"/>
        <v>100</v>
      </c>
      <c r="E16" s="65"/>
      <c r="F16" s="65"/>
      <c r="G16" s="61">
        <v>24284</v>
      </c>
      <c r="H16" s="63">
        <v>16739</v>
      </c>
      <c r="I16" s="64">
        <f aca="true" t="shared" si="3" ref="I16:I23">H16/G16*100</f>
        <v>68.9301597759842</v>
      </c>
      <c r="J16" s="63"/>
    </row>
    <row r="17" spans="1:10" ht="17.25" customHeight="1">
      <c r="A17" s="32" t="s">
        <v>61</v>
      </c>
      <c r="B17" s="63">
        <v>6900</v>
      </c>
      <c r="C17" s="63">
        <v>2620</v>
      </c>
      <c r="D17" s="64">
        <f t="shared" si="2"/>
        <v>37.971014492753625</v>
      </c>
      <c r="E17" s="65"/>
      <c r="F17" s="65"/>
      <c r="G17" s="61">
        <v>12650</v>
      </c>
      <c r="H17" s="63">
        <v>2000</v>
      </c>
      <c r="I17" s="64">
        <f t="shared" si="3"/>
        <v>15.810276679841898</v>
      </c>
      <c r="J17" s="63"/>
    </row>
    <row r="18" spans="1:10" ht="17.25" customHeight="1">
      <c r="A18" s="32" t="s">
        <v>62</v>
      </c>
      <c r="B18" s="63">
        <v>14140</v>
      </c>
      <c r="C18" s="63">
        <v>5050</v>
      </c>
      <c r="D18" s="64">
        <f t="shared" si="2"/>
        <v>35.714285714285715</v>
      </c>
      <c r="E18" s="65"/>
      <c r="F18" s="65"/>
      <c r="G18" s="61">
        <v>21354</v>
      </c>
      <c r="H18" s="63">
        <v>4280</v>
      </c>
      <c r="I18" s="64">
        <f t="shared" si="3"/>
        <v>20.04308326308888</v>
      </c>
      <c r="J18" s="63"/>
    </row>
    <row r="19" spans="1:10" ht="17.25" customHeight="1">
      <c r="A19" s="32" t="s">
        <v>63</v>
      </c>
      <c r="B19" s="63">
        <v>6344</v>
      </c>
      <c r="C19" s="63">
        <v>2989</v>
      </c>
      <c r="D19" s="64">
        <f t="shared" si="2"/>
        <v>47.11538461538461</v>
      </c>
      <c r="E19" s="65"/>
      <c r="F19" s="65"/>
      <c r="G19" s="61">
        <v>12563</v>
      </c>
      <c r="H19" s="63">
        <v>3904</v>
      </c>
      <c r="I19" s="64">
        <f t="shared" si="3"/>
        <v>31.07538008437475</v>
      </c>
      <c r="J19" s="63"/>
    </row>
    <row r="20" spans="1:10" ht="17.25" customHeight="1">
      <c r="A20" s="32" t="s">
        <v>64</v>
      </c>
      <c r="B20" s="63">
        <v>7467</v>
      </c>
      <c r="C20" s="63">
        <v>530</v>
      </c>
      <c r="D20" s="64">
        <f t="shared" si="2"/>
        <v>7.097897415293961</v>
      </c>
      <c r="E20" s="65"/>
      <c r="F20" s="65"/>
      <c r="G20" s="61">
        <v>18692</v>
      </c>
      <c r="H20" s="63">
        <v>2650</v>
      </c>
      <c r="I20" s="64">
        <f t="shared" si="3"/>
        <v>14.17718810186176</v>
      </c>
      <c r="J20" s="63"/>
    </row>
    <row r="21" spans="1:10" ht="18.75">
      <c r="A21" s="32" t="s">
        <v>65</v>
      </c>
      <c r="B21" s="63">
        <v>17611</v>
      </c>
      <c r="C21" s="63">
        <v>7550</v>
      </c>
      <c r="D21" s="64">
        <f aca="true" t="shared" si="4" ref="D21:D26">C21/B21*100</f>
        <v>42.87093293964</v>
      </c>
      <c r="E21" s="65"/>
      <c r="F21" s="65"/>
      <c r="G21" s="61">
        <v>26405</v>
      </c>
      <c r="H21" s="63">
        <v>620</v>
      </c>
      <c r="I21" s="64">
        <f t="shared" si="3"/>
        <v>2.348040143912138</v>
      </c>
      <c r="J21" s="63"/>
    </row>
    <row r="22" spans="1:10" ht="18.75">
      <c r="A22" s="32" t="s">
        <v>66</v>
      </c>
      <c r="B22" s="63">
        <v>11991</v>
      </c>
      <c r="C22" s="63">
        <v>3560</v>
      </c>
      <c r="D22" s="64">
        <f t="shared" si="4"/>
        <v>29.688933366691682</v>
      </c>
      <c r="E22" s="65"/>
      <c r="F22" s="65"/>
      <c r="G22" s="61">
        <v>22794</v>
      </c>
      <c r="H22" s="63">
        <v>250</v>
      </c>
      <c r="I22" s="64">
        <f t="shared" si="3"/>
        <v>1.0967798543476353</v>
      </c>
      <c r="J22" s="63"/>
    </row>
    <row r="23" spans="1:10" ht="18.75">
      <c r="A23" s="32" t="s">
        <v>67</v>
      </c>
      <c r="B23" s="63">
        <v>7658</v>
      </c>
      <c r="C23" s="63">
        <v>3200</v>
      </c>
      <c r="D23" s="64">
        <f t="shared" si="4"/>
        <v>41.78636719770175</v>
      </c>
      <c r="E23" s="65"/>
      <c r="F23" s="65"/>
      <c r="G23" s="61">
        <v>15309</v>
      </c>
      <c r="H23" s="63">
        <v>1321</v>
      </c>
      <c r="I23" s="64">
        <f t="shared" si="3"/>
        <v>8.6289110980469</v>
      </c>
      <c r="J23" s="63"/>
    </row>
    <row r="24" spans="1:10" ht="18.75">
      <c r="A24" s="32" t="s">
        <v>68</v>
      </c>
      <c r="B24" s="63">
        <v>19265</v>
      </c>
      <c r="C24" s="63">
        <v>15188</v>
      </c>
      <c r="D24" s="64">
        <f t="shared" si="4"/>
        <v>78.83726966000519</v>
      </c>
      <c r="E24" s="65"/>
      <c r="F24" s="65"/>
      <c r="G24" s="61">
        <v>28358</v>
      </c>
      <c r="H24" s="63">
        <v>4550</v>
      </c>
      <c r="I24" s="64">
        <f>H24/G24*100</f>
        <v>16.04485506735313</v>
      </c>
      <c r="J24" s="63"/>
    </row>
    <row r="25" spans="1:10" ht="18.75">
      <c r="A25" s="32" t="s">
        <v>69</v>
      </c>
      <c r="B25" s="63">
        <v>18810</v>
      </c>
      <c r="C25" s="63">
        <v>8055</v>
      </c>
      <c r="D25" s="64">
        <f t="shared" si="4"/>
        <v>42.822966507177036</v>
      </c>
      <c r="E25" s="65"/>
      <c r="F25" s="65"/>
      <c r="G25" s="61">
        <v>55000</v>
      </c>
      <c r="H25" s="63">
        <v>600</v>
      </c>
      <c r="I25" s="64">
        <f>H25/G25*100</f>
        <v>1.090909090909091</v>
      </c>
      <c r="J25" s="63"/>
    </row>
    <row r="26" spans="1:10" ht="18.75">
      <c r="A26" s="32" t="s">
        <v>70</v>
      </c>
      <c r="B26" s="63">
        <v>22106</v>
      </c>
      <c r="C26" s="63">
        <v>11768</v>
      </c>
      <c r="D26" s="64">
        <f t="shared" si="4"/>
        <v>53.234415995657294</v>
      </c>
      <c r="E26" s="65"/>
      <c r="F26" s="65"/>
      <c r="G26" s="61">
        <v>63417</v>
      </c>
      <c r="H26" s="63">
        <v>4425</v>
      </c>
      <c r="I26" s="64">
        <f>H26/G26*100</f>
        <v>6.977624296324329</v>
      </c>
      <c r="J26" s="63"/>
    </row>
    <row r="27" spans="1:10" ht="18" customHeight="1" hidden="1" thickBot="1">
      <c r="A27" s="32"/>
      <c r="B27" s="63"/>
      <c r="C27" s="63"/>
      <c r="D27" s="64"/>
      <c r="E27" s="65"/>
      <c r="F27" s="65"/>
      <c r="G27" s="63"/>
      <c r="H27" s="63"/>
      <c r="I27" s="64"/>
      <c r="J27" s="63"/>
    </row>
    <row r="28" spans="1:10" ht="18.75">
      <c r="A28" s="66" t="s">
        <v>71</v>
      </c>
      <c r="B28" s="67">
        <f>SUM(B7:B27)</f>
        <v>270435</v>
      </c>
      <c r="C28" s="67">
        <f>SUM(C7:C26)</f>
        <v>136424</v>
      </c>
      <c r="D28" s="68">
        <f>C28/B28*100</f>
        <v>50.44613308188659</v>
      </c>
      <c r="E28" s="69">
        <f>SUM(E7:E26)</f>
        <v>0</v>
      </c>
      <c r="F28" s="69">
        <f>SUM(F7:F26)</f>
        <v>0</v>
      </c>
      <c r="G28" s="67">
        <v>465194</v>
      </c>
      <c r="H28" s="67">
        <f>SUM(H7:H26)</f>
        <v>72601</v>
      </c>
      <c r="I28" s="68">
        <f>H28/G28*100</f>
        <v>15.606607135947584</v>
      </c>
      <c r="J28" s="67">
        <f>SUM(J7:J26)</f>
        <v>0</v>
      </c>
    </row>
    <row r="29" spans="1:10" ht="18" customHeight="1">
      <c r="A29" s="32" t="s">
        <v>72</v>
      </c>
      <c r="B29" s="63">
        <v>258774</v>
      </c>
      <c r="C29" s="63">
        <v>217794</v>
      </c>
      <c r="D29" s="68">
        <f>C29/B29*100</f>
        <v>84.1637877066475</v>
      </c>
      <c r="E29" s="65"/>
      <c r="F29" s="65">
        <v>55</v>
      </c>
      <c r="G29" s="63">
        <v>500056</v>
      </c>
      <c r="H29" s="63">
        <v>461597</v>
      </c>
      <c r="I29" s="64">
        <f>H29/G29*100</f>
        <v>92.30906138512486</v>
      </c>
      <c r="J29" s="63">
        <v>148</v>
      </c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E29" sqref="E29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8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6">
        <v>42850</v>
      </c>
      <c r="P1" s="86"/>
    </row>
    <row r="2" spans="1:16" ht="18.75" customHeight="1">
      <c r="A2" s="18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9"/>
      <c r="P2" s="19"/>
    </row>
    <row r="3" spans="1:16" ht="15.75" customHeight="1">
      <c r="A3" s="70" t="s">
        <v>2</v>
      </c>
      <c r="B3" s="87" t="s">
        <v>3</v>
      </c>
      <c r="C3" s="87"/>
      <c r="D3" s="87"/>
      <c r="E3" s="71" t="s">
        <v>4</v>
      </c>
      <c r="F3" s="71"/>
      <c r="G3" s="71"/>
      <c r="H3" s="71"/>
      <c r="I3" s="71"/>
      <c r="J3" s="71"/>
      <c r="K3" s="72" t="s">
        <v>5</v>
      </c>
      <c r="L3" s="72"/>
      <c r="M3" s="87" t="s">
        <v>6</v>
      </c>
      <c r="N3" s="87"/>
      <c r="O3" s="87"/>
      <c r="P3" s="87"/>
    </row>
    <row r="4" spans="1:16" ht="17.25" customHeight="1">
      <c r="A4" s="70"/>
      <c r="B4" s="90" t="s">
        <v>39</v>
      </c>
      <c r="C4" s="91" t="s">
        <v>7</v>
      </c>
      <c r="D4" s="91"/>
      <c r="E4" s="71"/>
      <c r="F4" s="71"/>
      <c r="G4" s="71"/>
      <c r="H4" s="71"/>
      <c r="I4" s="71"/>
      <c r="J4" s="71"/>
      <c r="K4" s="91" t="s">
        <v>8</v>
      </c>
      <c r="L4" s="91"/>
      <c r="M4" s="88" t="s">
        <v>9</v>
      </c>
      <c r="N4" s="88"/>
      <c r="O4" s="88" t="s">
        <v>10</v>
      </c>
      <c r="P4" s="88"/>
    </row>
    <row r="5" spans="1:16" ht="16.5" customHeight="1">
      <c r="A5" s="70"/>
      <c r="B5" s="90"/>
      <c r="C5" s="91" t="s">
        <v>41</v>
      </c>
      <c r="D5" s="91"/>
      <c r="E5" s="91" t="s">
        <v>11</v>
      </c>
      <c r="F5" s="91"/>
      <c r="G5" s="89" t="s">
        <v>12</v>
      </c>
      <c r="H5" s="89"/>
      <c r="I5" s="89" t="s">
        <v>13</v>
      </c>
      <c r="J5" s="89"/>
      <c r="K5" s="82" t="s">
        <v>14</v>
      </c>
      <c r="L5" s="82"/>
      <c r="M5" s="82" t="s">
        <v>12</v>
      </c>
      <c r="N5" s="82"/>
      <c r="O5" s="82" t="s">
        <v>12</v>
      </c>
      <c r="P5" s="82"/>
    </row>
    <row r="6" spans="1:16" ht="17.25" customHeight="1">
      <c r="A6" s="70"/>
      <c r="B6" s="90"/>
      <c r="C6" s="20" t="s">
        <v>115</v>
      </c>
      <c r="D6" s="20" t="s">
        <v>116</v>
      </c>
      <c r="E6" s="12" t="s">
        <v>40</v>
      </c>
      <c r="F6" s="12" t="s">
        <v>15</v>
      </c>
      <c r="G6" s="12" t="s">
        <v>40</v>
      </c>
      <c r="H6" s="12" t="s">
        <v>15</v>
      </c>
      <c r="I6" s="12" t="s">
        <v>40</v>
      </c>
      <c r="J6" s="12" t="s">
        <v>15</v>
      </c>
      <c r="K6" s="12" t="s">
        <v>40</v>
      </c>
      <c r="L6" s="12" t="s">
        <v>15</v>
      </c>
      <c r="M6" s="12" t="s">
        <v>40</v>
      </c>
      <c r="N6" s="12" t="s">
        <v>15</v>
      </c>
      <c r="O6" s="12" t="s">
        <v>40</v>
      </c>
      <c r="P6" s="12" t="s">
        <v>15</v>
      </c>
    </row>
    <row r="7" spans="1:16" ht="15" customHeight="1">
      <c r="A7" s="33" t="s">
        <v>16</v>
      </c>
      <c r="B7" s="1">
        <v>56</v>
      </c>
      <c r="C7" s="1">
        <v>56</v>
      </c>
      <c r="D7" s="1">
        <v>56</v>
      </c>
      <c r="E7" s="2">
        <v>28.04</v>
      </c>
      <c r="F7" s="21">
        <v>28</v>
      </c>
      <c r="G7" s="2">
        <v>0.4</v>
      </c>
      <c r="H7" s="21">
        <v>0.4</v>
      </c>
      <c r="I7" s="2">
        <v>0.3</v>
      </c>
      <c r="J7" s="21">
        <v>0.3</v>
      </c>
      <c r="K7" s="3">
        <f aca="true" t="shared" si="0" ref="K7:K29">G7/D7*1000</f>
        <v>7.142857142857143</v>
      </c>
      <c r="L7" s="4">
        <v>7.142857142857143</v>
      </c>
      <c r="M7" s="5">
        <v>67.5</v>
      </c>
      <c r="N7" s="22">
        <v>6.5</v>
      </c>
      <c r="O7" s="6">
        <v>0.5</v>
      </c>
      <c r="P7" s="23">
        <v>0.5</v>
      </c>
    </row>
    <row r="8" spans="1:16" ht="15.75" customHeight="1">
      <c r="A8" s="33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</f>
        <v>931.0999999999997</v>
      </c>
      <c r="F8" s="21">
        <v>348.3</v>
      </c>
      <c r="G8" s="2">
        <v>14.1</v>
      </c>
      <c r="H8" s="21">
        <v>10.3</v>
      </c>
      <c r="I8" s="2">
        <v>12.6</v>
      </c>
      <c r="J8" s="21">
        <v>7.8</v>
      </c>
      <c r="K8" s="3">
        <f t="shared" si="0"/>
        <v>11.007025761124122</v>
      </c>
      <c r="L8" s="4">
        <v>9.198813056379823</v>
      </c>
      <c r="M8" s="5">
        <v>293</v>
      </c>
      <c r="N8" s="22">
        <v>257</v>
      </c>
      <c r="O8" s="6">
        <v>3</v>
      </c>
      <c r="P8" s="23">
        <v>3</v>
      </c>
    </row>
    <row r="9" spans="1:16" ht="14.25" customHeight="1">
      <c r="A9" s="33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</f>
        <v>914.1000000000001</v>
      </c>
      <c r="F9" s="21">
        <v>770</v>
      </c>
      <c r="G9" s="2">
        <v>13.8</v>
      </c>
      <c r="H9" s="21">
        <v>11.3</v>
      </c>
      <c r="I9" s="2">
        <v>11.6</v>
      </c>
      <c r="J9" s="21">
        <v>12.1</v>
      </c>
      <c r="K9" s="3">
        <f t="shared" si="0"/>
        <v>12.212389380530974</v>
      </c>
      <c r="L9" s="4">
        <v>9.747606614447344</v>
      </c>
      <c r="M9" s="5">
        <v>476</v>
      </c>
      <c r="N9" s="22">
        <v>440</v>
      </c>
      <c r="O9" s="6">
        <v>4</v>
      </c>
      <c r="P9" s="23">
        <v>4</v>
      </c>
    </row>
    <row r="10" spans="1:16" ht="15" customHeight="1">
      <c r="A10" s="33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23.4+2.6+2.6+2.6+2.6+2.6+2.7+2.7+2.7+2.8+2.8+2.8+2.8+2.8+2.8+2.8+2.9+2.9+2.9+2.9+2.9+2.9+2.9+2.9+2.9+2.9+2.9+2.9+2.9+2.9+3+3+3.1+3.1+3.1+3.1+3.1+3.1+3.1+3.1+3.1+3.1+3.1+3.1+3.1+3.1+3.1+3.1+3.1+3+3+3+3+3+3+3.2+3.2+3.3+3.3+3.3+3.4+3.4</f>
        <v>204.5</v>
      </c>
      <c r="F10" s="21">
        <v>130.4</v>
      </c>
      <c r="G10" s="2">
        <v>3.4</v>
      </c>
      <c r="H10" s="21">
        <v>2.6</v>
      </c>
      <c r="I10" s="2">
        <v>3.3</v>
      </c>
      <c r="J10" s="21">
        <v>2.5</v>
      </c>
      <c r="K10" s="3">
        <f t="shared" si="0"/>
        <v>9.018567639257295</v>
      </c>
      <c r="L10" s="4">
        <v>7.920792079207921</v>
      </c>
      <c r="M10" s="5">
        <v>239</v>
      </c>
      <c r="N10" s="22">
        <v>334</v>
      </c>
      <c r="O10" s="6">
        <v>3</v>
      </c>
      <c r="P10" s="23">
        <v>4</v>
      </c>
    </row>
    <row r="11" spans="1:16" ht="15.75" customHeight="1">
      <c r="A11" s="33" t="s">
        <v>20</v>
      </c>
      <c r="B11" s="1">
        <v>690</v>
      </c>
      <c r="C11" s="1">
        <v>690</v>
      </c>
      <c r="D11" s="1">
        <v>690</v>
      </c>
      <c r="E11" s="2">
        <f>467.6+7.1+7.1+7.1+7.1+7.1</f>
        <v>503.10000000000014</v>
      </c>
      <c r="F11" s="21">
        <v>467.6</v>
      </c>
      <c r="G11" s="2">
        <v>7.1</v>
      </c>
      <c r="H11" s="21">
        <v>7</v>
      </c>
      <c r="I11" s="2">
        <v>6.2</v>
      </c>
      <c r="J11" s="21">
        <v>6.2</v>
      </c>
      <c r="K11" s="3">
        <f t="shared" si="0"/>
        <v>10.289855072463768</v>
      </c>
      <c r="L11" s="4">
        <v>9.710144927536232</v>
      </c>
      <c r="M11" s="5">
        <v>570</v>
      </c>
      <c r="N11" s="22">
        <v>542</v>
      </c>
      <c r="O11" s="6">
        <v>7</v>
      </c>
      <c r="P11" s="23">
        <v>7</v>
      </c>
    </row>
    <row r="12" spans="1:16" ht="15" customHeight="1">
      <c r="A12" s="33" t="s">
        <v>21</v>
      </c>
      <c r="B12" s="1">
        <v>467</v>
      </c>
      <c r="C12" s="1">
        <v>467</v>
      </c>
      <c r="D12" s="1">
        <v>473</v>
      </c>
      <c r="E12" s="2">
        <f>75+5+5+5+5+5+5+5+5+5+5+5+5+5+5+5+5+5+5+5+5+5+5+5+5+5+5+5+5+5+5+5+5+5+5+5+5+5+5+5+5+5+5+5+5+5+5+5+5+5+5+5+5+5+5+5+7.2</f>
        <v>357.2</v>
      </c>
      <c r="F12" s="21">
        <v>308.1</v>
      </c>
      <c r="G12" s="2">
        <v>7.2</v>
      </c>
      <c r="H12" s="21">
        <v>6.9</v>
      </c>
      <c r="I12" s="2">
        <v>6.9</v>
      </c>
      <c r="J12" s="21">
        <v>6.3</v>
      </c>
      <c r="K12" s="3">
        <f t="shared" si="0"/>
        <v>15.221987315010571</v>
      </c>
      <c r="L12" s="4">
        <v>13.495575221238937</v>
      </c>
      <c r="M12" s="5">
        <v>908.7</v>
      </c>
      <c r="N12" s="22">
        <v>670.2</v>
      </c>
      <c r="O12" s="6">
        <v>5.4</v>
      </c>
      <c r="P12" s="23">
        <v>8</v>
      </c>
    </row>
    <row r="13" spans="1:16" ht="15" customHeight="1">
      <c r="A13" s="33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463+10.8+10.8+10.8+10.8+10.8+10.8+10.8+10.8+10.8+10.8+10.8+10.8+10.8+10.8+10.8+10.8+10.8+10.8+10.8+10.8+10.8+10.8+10.8+10.8+10.8+10.8+10.8+10.8+10.8+10.8+10.8</f>
        <v>797.7999999999988</v>
      </c>
      <c r="F13" s="21">
        <v>877</v>
      </c>
      <c r="G13" s="2">
        <v>10.8</v>
      </c>
      <c r="H13" s="21">
        <v>14.9</v>
      </c>
      <c r="I13" s="2">
        <v>9.2</v>
      </c>
      <c r="J13" s="21">
        <v>13</v>
      </c>
      <c r="K13" s="3">
        <f t="shared" si="0"/>
        <v>8.200455580865604</v>
      </c>
      <c r="L13" s="4">
        <v>8.931804465902234</v>
      </c>
      <c r="M13" s="5">
        <v>321</v>
      </c>
      <c r="N13" s="22">
        <v>302</v>
      </c>
      <c r="O13" s="6">
        <v>3</v>
      </c>
      <c r="P13" s="23">
        <v>4</v>
      </c>
    </row>
    <row r="14" spans="1:16" ht="15" customHeight="1">
      <c r="A14" s="33" t="s">
        <v>23</v>
      </c>
      <c r="B14" s="1">
        <v>2742</v>
      </c>
      <c r="C14" s="1">
        <v>2742</v>
      </c>
      <c r="D14" s="1">
        <v>2742</v>
      </c>
      <c r="E14" s="2">
        <f>1753+30+30+30+30+30</f>
        <v>1903</v>
      </c>
      <c r="F14" s="21">
        <v>2000.7</v>
      </c>
      <c r="G14" s="2">
        <v>30</v>
      </c>
      <c r="H14" s="21">
        <v>32.7</v>
      </c>
      <c r="I14" s="2">
        <v>28.9</v>
      </c>
      <c r="J14" s="21">
        <v>28.7</v>
      </c>
      <c r="K14" s="3">
        <f t="shared" si="0"/>
        <v>10.940919037199125</v>
      </c>
      <c r="L14" s="4">
        <v>13.092633114514953</v>
      </c>
      <c r="M14" s="5">
        <v>1674</v>
      </c>
      <c r="N14" s="22">
        <v>1445</v>
      </c>
      <c r="O14" s="6">
        <v>27</v>
      </c>
      <c r="P14" s="23">
        <v>27</v>
      </c>
    </row>
    <row r="15" spans="1:16" ht="15.75" customHeight="1">
      <c r="A15" s="33" t="s">
        <v>24</v>
      </c>
      <c r="B15" s="1">
        <v>709</v>
      </c>
      <c r="C15" s="1">
        <v>709</v>
      </c>
      <c r="D15" s="1">
        <v>709</v>
      </c>
      <c r="E15" s="2">
        <v>631.7</v>
      </c>
      <c r="F15" s="21">
        <v>601.8</v>
      </c>
      <c r="G15" s="2">
        <v>6.9</v>
      </c>
      <c r="H15" s="21">
        <v>6.8</v>
      </c>
      <c r="I15" s="2">
        <v>6.3</v>
      </c>
      <c r="J15" s="21">
        <v>6.3</v>
      </c>
      <c r="K15" s="3">
        <f t="shared" si="0"/>
        <v>9.732016925246826</v>
      </c>
      <c r="L15" s="4">
        <v>9.557774607703282</v>
      </c>
      <c r="M15" s="5">
        <v>30.3</v>
      </c>
      <c r="N15" s="22">
        <v>29.1</v>
      </c>
      <c r="O15" s="6">
        <v>0.3</v>
      </c>
      <c r="P15" s="23">
        <v>0.3</v>
      </c>
    </row>
    <row r="16" spans="1:16" ht="15" customHeight="1">
      <c r="A16" s="33" t="s">
        <v>25</v>
      </c>
      <c r="B16" s="1">
        <v>600</v>
      </c>
      <c r="C16" s="1">
        <v>600</v>
      </c>
      <c r="D16" s="1">
        <v>600</v>
      </c>
      <c r="E16" s="2">
        <v>449.1</v>
      </c>
      <c r="F16" s="21">
        <v>560</v>
      </c>
      <c r="G16" s="2">
        <v>8.4</v>
      </c>
      <c r="H16" s="21">
        <v>8.6</v>
      </c>
      <c r="I16" s="2">
        <v>7.3</v>
      </c>
      <c r="J16" s="21">
        <v>8</v>
      </c>
      <c r="K16" s="3">
        <f t="shared" si="0"/>
        <v>14</v>
      </c>
      <c r="L16" s="4">
        <v>14.19141914191419</v>
      </c>
      <c r="M16" s="5">
        <v>1140</v>
      </c>
      <c r="N16" s="22">
        <v>847</v>
      </c>
      <c r="O16" s="6">
        <v>10</v>
      </c>
      <c r="P16" s="23">
        <v>15</v>
      </c>
    </row>
    <row r="17" spans="1:16" ht="15" customHeight="1">
      <c r="A17" s="33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</f>
        <v>1066.5</v>
      </c>
      <c r="F17" s="21">
        <v>643.1</v>
      </c>
      <c r="G17" s="2">
        <v>17</v>
      </c>
      <c r="H17" s="21">
        <v>13.9</v>
      </c>
      <c r="I17" s="2">
        <v>15.4</v>
      </c>
      <c r="J17" s="21">
        <v>13.6</v>
      </c>
      <c r="K17" s="3">
        <f t="shared" si="0"/>
        <v>17.346938775510203</v>
      </c>
      <c r="L17" s="4">
        <v>14.631578947368421</v>
      </c>
      <c r="M17" s="5">
        <v>346</v>
      </c>
      <c r="N17" s="22">
        <v>990</v>
      </c>
      <c r="O17" s="6">
        <v>6</v>
      </c>
      <c r="P17" s="23">
        <v>5</v>
      </c>
    </row>
    <row r="18" spans="1:16" ht="15.75" customHeight="1">
      <c r="A18" s="33" t="s">
        <v>27</v>
      </c>
      <c r="B18" s="1">
        <v>473</v>
      </c>
      <c r="C18" s="1">
        <v>516</v>
      </c>
      <c r="D18" s="1">
        <v>516</v>
      </c>
      <c r="E18" s="2">
        <v>536.5</v>
      </c>
      <c r="F18" s="21">
        <v>679</v>
      </c>
      <c r="G18" s="2">
        <v>5</v>
      </c>
      <c r="H18" s="21">
        <v>3.8</v>
      </c>
      <c r="I18" s="2">
        <v>2.9</v>
      </c>
      <c r="J18" s="21">
        <v>2.7</v>
      </c>
      <c r="K18" s="3">
        <f t="shared" si="0"/>
        <v>9.689922480620154</v>
      </c>
      <c r="L18" s="4">
        <v>7.242339832869082</v>
      </c>
      <c r="M18" s="5">
        <v>928.3</v>
      </c>
      <c r="N18" s="22">
        <v>675.8</v>
      </c>
      <c r="O18" s="6">
        <v>8.8</v>
      </c>
      <c r="P18" s="23">
        <v>9.7</v>
      </c>
    </row>
    <row r="19" spans="1:16" ht="15" customHeight="1">
      <c r="A19" s="33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79.2+8.8+8.9+8.8+8.8+8.8+8.8+8.9+8.8+8.9+8.9+8.9+9+9.1+9.1+9.1+9.1+9.1+9.3+9.4+9.3+9.5+9.6+9.7+9.6+9.8+10.1+10.3+10.3+10.7+10.7+10.8+10.9+10.9+11.8+11.2+11.2+11.2+11.2+11.3+11.4+8.9+11.5+11.5+11.6+11.6+11.7+11.8+11.8+11.8+11.8+11.8+11.8+11.9+11.8+11.9+11.8+11.8</f>
        <v>667.9999999999995</v>
      </c>
      <c r="F19" s="21">
        <v>495.3</v>
      </c>
      <c r="G19" s="2">
        <v>11.8</v>
      </c>
      <c r="H19" s="21">
        <v>12.8</v>
      </c>
      <c r="I19" s="2">
        <v>11.1</v>
      </c>
      <c r="J19" s="21">
        <v>10.6</v>
      </c>
      <c r="K19" s="3">
        <f t="shared" si="0"/>
        <v>9.182879377431906</v>
      </c>
      <c r="L19" s="4">
        <v>9.104151493080845</v>
      </c>
      <c r="M19" s="5">
        <v>401</v>
      </c>
      <c r="N19" s="22">
        <v>379</v>
      </c>
      <c r="O19" s="6">
        <v>4</v>
      </c>
      <c r="P19" s="23">
        <v>4</v>
      </c>
    </row>
    <row r="20" spans="1:16" ht="15.75" customHeight="1">
      <c r="A20" s="33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363.7+14.4+14.1+14.1+14.2+14.2+14.2+14.3+14.5+14.5+14.8+14.8+14.7+14.5+14.5+14.7+14.7+14.7+14.7+14.9+14.9+14.9+14.9+14.9+15.4+15.4+15.4+15.3+15.3+15.3+15.3+15.5+15.5+15.5+15.5+15.5+15.5+15.8+15.9+16.3+16.3</f>
        <v>963.4999999999997</v>
      </c>
      <c r="F20" s="21">
        <v>791.3000000000001</v>
      </c>
      <c r="G20" s="2">
        <v>16.3</v>
      </c>
      <c r="H20" s="21">
        <v>15.8</v>
      </c>
      <c r="I20" s="2">
        <v>13.5</v>
      </c>
      <c r="J20" s="21">
        <v>13.9</v>
      </c>
      <c r="K20" s="3">
        <f t="shared" si="0"/>
        <v>12.684824902723735</v>
      </c>
      <c r="L20" s="4">
        <v>12.227414330218068</v>
      </c>
      <c r="M20" s="5">
        <v>64</v>
      </c>
      <c r="N20" s="22">
        <v>71.2</v>
      </c>
      <c r="O20" s="6">
        <v>1</v>
      </c>
      <c r="P20" s="23">
        <v>1.2</v>
      </c>
    </row>
    <row r="21" spans="1:16" ht="15" customHeight="1">
      <c r="A21" s="33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30.6+3.4+3.5+3.5+3.5+3.5+3.5+3.5+3.3+3.4+3.5+3.5+3.5+3.5+3.5+3.5+3.5+3.5+3.5+3.5+3.6+3.5+3.6+3.6+3.6+3.5+3.5+3.5+3.5+3.5+3.5+3.5+3.9+3.9+3.9+3.9+4+4+4+3.9+4+4+4.1+4.2+4.2+4.2+4.3+4.3+4.3+4.5+4.5+4.5+4.5+4.5+4.6+4.5+4.6+4.6+4.6+4.6+4.7+4.7</f>
        <v>267.59999999999997</v>
      </c>
      <c r="F21" s="21">
        <v>254</v>
      </c>
      <c r="G21" s="2">
        <v>4.7</v>
      </c>
      <c r="H21" s="21">
        <v>5.8</v>
      </c>
      <c r="I21" s="2">
        <v>3.7</v>
      </c>
      <c r="J21" s="21">
        <v>5.4</v>
      </c>
      <c r="K21" s="3">
        <f t="shared" si="0"/>
        <v>7.794361525704809</v>
      </c>
      <c r="L21" s="4">
        <v>6.029106029106028</v>
      </c>
      <c r="M21" s="5">
        <v>204.5</v>
      </c>
      <c r="N21" s="22">
        <v>203.3</v>
      </c>
      <c r="O21" s="6">
        <v>1.8</v>
      </c>
      <c r="P21" s="23">
        <v>1.9</v>
      </c>
    </row>
    <row r="22" spans="1:16" ht="15.75" customHeight="1">
      <c r="A22" s="33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73.8+7.6+7.6+7.2+7.2+7.1+7+6.9+6.9+6.9+7+7+7.1+7.3+7.6+7.9+7.9+8.3+8.7+8.7+8.8+8.9+8.9+8.9+9.4+9.4+9.4+9.8+9.9+9.9+9.9+10.3+10.3+10.3+10.3+10.3+10.9+10.9+10.9+11.1+11.6+11.8+11.7+11.8+12+11.9+11.9+12.1+12.2+12.2+12.2+12.1+11.9+12+12+12.1+12</f>
        <v>617.7</v>
      </c>
      <c r="F22" s="21">
        <v>466.5</v>
      </c>
      <c r="G22" s="2">
        <v>12</v>
      </c>
      <c r="H22" s="21">
        <v>11.6</v>
      </c>
      <c r="I22" s="2">
        <v>10.7</v>
      </c>
      <c r="J22" s="21">
        <v>10.4</v>
      </c>
      <c r="K22" s="3">
        <f t="shared" si="0"/>
        <v>11.952191235059761</v>
      </c>
      <c r="L22" s="4">
        <v>11.311311311311313</v>
      </c>
      <c r="M22" s="5">
        <v>795</v>
      </c>
      <c r="N22" s="22">
        <v>798</v>
      </c>
      <c r="O22" s="6">
        <v>7.5</v>
      </c>
      <c r="P22" s="23">
        <v>7.7</v>
      </c>
    </row>
    <row r="23" spans="1:16" ht="15" customHeight="1">
      <c r="A23" s="33" t="s">
        <v>32</v>
      </c>
      <c r="B23" s="1">
        <v>1942</v>
      </c>
      <c r="C23" s="1">
        <v>1920</v>
      </c>
      <c r="D23" s="1">
        <v>1920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</f>
        <v>2637.6999999999985</v>
      </c>
      <c r="F23" s="21">
        <v>2287.2</v>
      </c>
      <c r="G23" s="2">
        <v>39</v>
      </c>
      <c r="H23" s="21">
        <v>36.6</v>
      </c>
      <c r="I23" s="2">
        <v>34.6</v>
      </c>
      <c r="J23" s="21">
        <v>36.4</v>
      </c>
      <c r="K23" s="3">
        <f t="shared" si="0"/>
        <v>20.3125</v>
      </c>
      <c r="L23" s="4">
        <v>19.989878542510123</v>
      </c>
      <c r="M23" s="5">
        <v>269.3</v>
      </c>
      <c r="N23" s="22">
        <v>270</v>
      </c>
      <c r="O23" s="6">
        <v>3.2</v>
      </c>
      <c r="P23" s="23">
        <v>3.7</v>
      </c>
    </row>
    <row r="24" spans="1:16" ht="15" customHeight="1">
      <c r="A24" s="33" t="s">
        <v>33</v>
      </c>
      <c r="B24" s="1">
        <v>358</v>
      </c>
      <c r="C24" s="1">
        <v>405</v>
      </c>
      <c r="D24" s="1">
        <v>405</v>
      </c>
      <c r="E24" s="2">
        <f>284+3.9</f>
        <v>287.9</v>
      </c>
      <c r="F24" s="21">
        <v>168</v>
      </c>
      <c r="G24" s="2">
        <v>3.9</v>
      </c>
      <c r="H24" s="21">
        <v>2.4</v>
      </c>
      <c r="I24" s="2">
        <v>2.3</v>
      </c>
      <c r="J24" s="21">
        <v>1.1</v>
      </c>
      <c r="K24" s="3">
        <f t="shared" si="0"/>
        <v>9.629629629629628</v>
      </c>
      <c r="L24" s="4">
        <v>7.317073170731707</v>
      </c>
      <c r="M24" s="5">
        <v>242</v>
      </c>
      <c r="N24" s="22">
        <v>756</v>
      </c>
      <c r="O24" s="6">
        <v>2</v>
      </c>
      <c r="P24" s="23">
        <v>3</v>
      </c>
    </row>
    <row r="25" spans="1:16" ht="15" customHeight="1">
      <c r="A25" s="33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</f>
        <v>1194.3000000000002</v>
      </c>
      <c r="F25" s="21">
        <v>976.9</v>
      </c>
      <c r="G25" s="2">
        <v>19.2</v>
      </c>
      <c r="H25" s="21">
        <v>16.5</v>
      </c>
      <c r="I25" s="2">
        <v>17.6</v>
      </c>
      <c r="J25" s="21">
        <v>15.5</v>
      </c>
      <c r="K25" s="3">
        <f t="shared" si="0"/>
        <v>14.275092936802974</v>
      </c>
      <c r="L25" s="4">
        <v>11.896178803172313</v>
      </c>
      <c r="M25" s="5"/>
      <c r="N25" s="22"/>
      <c r="O25" s="6"/>
      <c r="P25" s="23"/>
    </row>
    <row r="26" spans="1:16" ht="14.25" customHeight="1">
      <c r="A26" s="33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40.5+4.6+4.6+4.6+4.5+4.5+4.5+4.5+4.5+4.5+4.5+4.4+4.4+4.4+4.4+4.4+4.4+4.4+4.4+4.4+4.3+4.2+4.2+4.3+4.3+4.3+4.3+4.3+4.3+4.3+4.2+4.2+4.2+4.2+4.3+4.3+4.3+4.3+4.3+4.3+4.3+4.3+4.2+4.2+4.2+4.2+4.8+4.8+4.8+4.8+4.7</f>
        <v>260.1000000000002</v>
      </c>
      <c r="F26" s="21">
        <v>265.3</v>
      </c>
      <c r="G26" s="2">
        <v>4.7</v>
      </c>
      <c r="H26" s="21">
        <v>4.5</v>
      </c>
      <c r="I26" s="2">
        <v>4.2</v>
      </c>
      <c r="J26" s="21">
        <v>4</v>
      </c>
      <c r="K26" s="3">
        <f t="shared" si="0"/>
        <v>8.801498127340825</v>
      </c>
      <c r="L26" s="4">
        <v>8.534322820037104</v>
      </c>
      <c r="M26" s="5">
        <v>1407</v>
      </c>
      <c r="N26" s="22">
        <v>1333</v>
      </c>
      <c r="O26" s="6">
        <v>10</v>
      </c>
      <c r="P26" s="23">
        <v>10</v>
      </c>
    </row>
    <row r="27" spans="1:16" ht="15.75" customHeight="1">
      <c r="A27" s="33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</f>
        <v>3478.099999999999</v>
      </c>
      <c r="F27" s="21">
        <v>2598.7999999999997</v>
      </c>
      <c r="G27" s="2">
        <v>55.1</v>
      </c>
      <c r="H27" s="21">
        <v>44.1</v>
      </c>
      <c r="I27" s="2">
        <v>51.6</v>
      </c>
      <c r="J27" s="21">
        <v>40.3</v>
      </c>
      <c r="K27" s="3">
        <f t="shared" si="0"/>
        <v>13.471882640586799</v>
      </c>
      <c r="L27" s="4">
        <v>11.43380429094715</v>
      </c>
      <c r="M27" s="5">
        <v>750</v>
      </c>
      <c r="N27" s="22">
        <v>784</v>
      </c>
      <c r="O27" s="6">
        <v>8</v>
      </c>
      <c r="P27" s="23">
        <v>6</v>
      </c>
    </row>
    <row r="28" spans="1:16" ht="17.25" customHeight="1">
      <c r="A28" s="33" t="s">
        <v>37</v>
      </c>
      <c r="B28" s="24">
        <v>100</v>
      </c>
      <c r="C28" s="24">
        <v>100</v>
      </c>
      <c r="D28" s="24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6.3+0.7+0.7+0.7+0.7+0.7+0.7+0.7+0.7+0.7+0.7+0.7+0.7+0.7+0.7+0.7+0.7+0.7+0.7+0.7+0.7+0.7+0.7+0.7+0.7+0.7+0.7+0.7+0.7+0.7+0.7+0.7+0.7+0.7+0.7+0.7+0.7+0.7+0.7+0.7+0.7+0.7+0.7+0.7+0.7+0.7+0.7+0.7+0.7+0.7+0.7+0.7+0.7+0.7+0.7+0.7+0.7+0.7+0.7+0.7+0.7+0.7+0.7</f>
        <v>49.70000000000005</v>
      </c>
      <c r="F28" s="21">
        <v>69.7</v>
      </c>
      <c r="G28" s="2">
        <v>0.7</v>
      </c>
      <c r="H28" s="21">
        <v>0.7</v>
      </c>
      <c r="I28" s="2">
        <v>2.4</v>
      </c>
      <c r="J28" s="21">
        <v>2.4</v>
      </c>
      <c r="K28" s="3">
        <f t="shared" si="0"/>
        <v>6.999999999999999</v>
      </c>
      <c r="L28" s="4">
        <v>7</v>
      </c>
      <c r="M28" s="5"/>
      <c r="N28" s="22"/>
      <c r="O28" s="6"/>
      <c r="P28" s="23"/>
    </row>
    <row r="29" spans="1:16" ht="20.25" customHeight="1">
      <c r="A29" s="25" t="s">
        <v>38</v>
      </c>
      <c r="B29" s="26">
        <f aca="true" t="shared" si="1" ref="B29:G29">SUM(B7:B28)</f>
        <v>23383</v>
      </c>
      <c r="C29" s="26">
        <v>23436</v>
      </c>
      <c r="D29" s="26">
        <f t="shared" si="1"/>
        <v>23442</v>
      </c>
      <c r="E29" s="27">
        <f t="shared" si="1"/>
        <v>18747.24</v>
      </c>
      <c r="F29" s="28">
        <f>SUM(F7:F28)</f>
        <v>15786.999999999998</v>
      </c>
      <c r="G29" s="29">
        <f t="shared" si="1"/>
        <v>291.5</v>
      </c>
      <c r="H29" s="30">
        <f>SUM(H7:H28)</f>
        <v>270</v>
      </c>
      <c r="I29" s="29">
        <f>SUM(I7:I28)</f>
        <v>262.59999999999997</v>
      </c>
      <c r="J29" s="30">
        <f>SUM(J7:J28)</f>
        <v>247.49999999999997</v>
      </c>
      <c r="K29" s="31">
        <f t="shared" si="0"/>
        <v>12.434945823735177</v>
      </c>
      <c r="L29" s="31">
        <v>11.57127015269129</v>
      </c>
      <c r="M29" s="29">
        <f>SUM(M7:M28)</f>
        <v>11126.599999999999</v>
      </c>
      <c r="N29" s="30">
        <f>SUM(N7:N28)</f>
        <v>11133.099999999999</v>
      </c>
      <c r="O29" s="29">
        <f>SUM(O7:O28)</f>
        <v>115.49999999999999</v>
      </c>
      <c r="P29" s="30">
        <f>SUM(P7:P28)</f>
        <v>125.00000000000001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9.00390625" defaultRowHeight="12.75"/>
  <cols>
    <col min="1" max="1" width="20.25390625" style="39" customWidth="1"/>
    <col min="2" max="2" width="8.625" style="39" customWidth="1"/>
    <col min="3" max="3" width="8.75390625" style="39" customWidth="1"/>
    <col min="4" max="4" width="6.25390625" style="39" customWidth="1"/>
    <col min="5" max="5" width="7.375" style="39" customWidth="1"/>
    <col min="6" max="6" width="8.125" style="39" customWidth="1"/>
    <col min="7" max="7" width="7.75390625" style="39" customWidth="1"/>
    <col min="8" max="8" width="5.125" style="39" customWidth="1"/>
    <col min="9" max="9" width="6.375" style="39" customWidth="1"/>
    <col min="10" max="10" width="7.875" style="39" hidden="1" customWidth="1"/>
    <col min="11" max="11" width="5.625" style="39" hidden="1" customWidth="1"/>
    <col min="12" max="12" width="8.125" style="39" customWidth="1"/>
    <col min="13" max="13" width="7.125" style="39" customWidth="1"/>
    <col min="14" max="14" width="7.00390625" style="39" customWidth="1"/>
    <col min="15" max="15" width="6.625" style="39" customWidth="1"/>
    <col min="16" max="16" width="6.75390625" style="39" hidden="1" customWidth="1"/>
    <col min="17" max="17" width="5.125" style="39" hidden="1" customWidth="1"/>
    <col min="18" max="18" width="5.75390625" style="39" hidden="1" customWidth="1"/>
    <col min="19" max="19" width="5.25390625" style="39" hidden="1" customWidth="1"/>
    <col min="20" max="20" width="5.75390625" style="39" hidden="1" customWidth="1"/>
    <col min="21" max="21" width="5.25390625" style="39" hidden="1" customWidth="1"/>
    <col min="22" max="22" width="6.75390625" style="39" hidden="1" customWidth="1"/>
    <col min="23" max="23" width="5.25390625" style="39" hidden="1" customWidth="1"/>
    <col min="24" max="24" width="5.75390625" style="39" hidden="1" customWidth="1"/>
    <col min="25" max="25" width="5.25390625" style="39" hidden="1" customWidth="1"/>
    <col min="26" max="26" width="5.75390625" style="39" hidden="1" customWidth="1"/>
    <col min="27" max="27" width="5.25390625" style="39" hidden="1" customWidth="1"/>
    <col min="28" max="28" width="5.75390625" style="39" hidden="1" customWidth="1"/>
    <col min="29" max="29" width="5.25390625" style="39" hidden="1" customWidth="1"/>
    <col min="30" max="30" width="7.875" style="39" hidden="1" customWidth="1"/>
    <col min="31" max="31" width="5.625" style="39" hidden="1" customWidth="1"/>
    <col min="32" max="32" width="7.875" style="39" hidden="1" customWidth="1"/>
    <col min="33" max="33" width="5.625" style="39" hidden="1" customWidth="1"/>
    <col min="34" max="34" width="6.75390625" style="39" hidden="1" customWidth="1"/>
    <col min="35" max="35" width="5.25390625" style="39" hidden="1" customWidth="1"/>
    <col min="36" max="36" width="5.75390625" style="39" hidden="1" customWidth="1"/>
    <col min="37" max="37" width="5.25390625" style="39" hidden="1" customWidth="1"/>
    <col min="38" max="38" width="0.12890625" style="39" hidden="1" customWidth="1"/>
    <col min="39" max="39" width="5.25390625" style="39" hidden="1" customWidth="1"/>
    <col min="40" max="40" width="5.75390625" style="39" hidden="1" customWidth="1"/>
    <col min="41" max="41" width="5.25390625" style="39" hidden="1" customWidth="1"/>
    <col min="42" max="42" width="5.75390625" style="39" hidden="1" customWidth="1"/>
    <col min="43" max="43" width="5.25390625" style="39" hidden="1" customWidth="1"/>
    <col min="44" max="44" width="5.75390625" style="39" hidden="1" customWidth="1"/>
    <col min="45" max="45" width="5.25390625" style="39" hidden="1" customWidth="1"/>
    <col min="46" max="46" width="5.75390625" style="39" hidden="1" customWidth="1"/>
    <col min="47" max="47" width="5.25390625" style="39" hidden="1" customWidth="1"/>
    <col min="48" max="48" width="5.75390625" style="39" hidden="1" customWidth="1"/>
    <col min="49" max="49" width="5.25390625" style="39" hidden="1" customWidth="1"/>
    <col min="50" max="50" width="7.875" style="39" hidden="1" customWidth="1"/>
    <col min="51" max="51" width="5.25390625" style="39" hidden="1" customWidth="1"/>
    <col min="52" max="52" width="5.75390625" style="39" hidden="1" customWidth="1"/>
    <col min="53" max="53" width="5.25390625" style="39" hidden="1" customWidth="1"/>
    <col min="54" max="54" width="8.125" style="39" customWidth="1"/>
    <col min="55" max="55" width="6.75390625" style="39" customWidth="1"/>
    <col min="56" max="56" width="6.75390625" style="39" hidden="1" customWidth="1"/>
    <col min="57" max="57" width="5.25390625" style="39" hidden="1" customWidth="1"/>
    <col min="58" max="58" width="5.75390625" style="39" hidden="1" customWidth="1"/>
    <col min="59" max="59" width="5.25390625" style="39" hidden="1" customWidth="1"/>
    <col min="60" max="60" width="7.25390625" style="39" customWidth="1"/>
    <col min="61" max="61" width="6.875" style="39" customWidth="1"/>
    <col min="62" max="62" width="0.12890625" style="39" hidden="1" customWidth="1"/>
    <col min="63" max="63" width="6.875" style="39" hidden="1" customWidth="1"/>
    <col min="64" max="64" width="6.25390625" style="39" hidden="1" customWidth="1"/>
    <col min="65" max="65" width="5.75390625" style="39" hidden="1" customWidth="1"/>
    <col min="66" max="66" width="6.25390625" style="39" hidden="1" customWidth="1"/>
    <col min="67" max="67" width="5.875" style="39" hidden="1" customWidth="1"/>
    <col min="68" max="69" width="6.375" style="39" customWidth="1"/>
    <col min="70" max="70" width="5.00390625" style="39" customWidth="1"/>
    <col min="71" max="71" width="8.375" style="39" customWidth="1"/>
    <col min="72" max="72" width="3.75390625" style="39" customWidth="1"/>
    <col min="73" max="73" width="4.625" style="39" customWidth="1"/>
    <col min="74" max="74" width="6.875" style="39" customWidth="1"/>
    <col min="75" max="75" width="25.25390625" style="39" customWidth="1"/>
    <col min="76" max="16384" width="9.125" style="39" customWidth="1"/>
  </cols>
  <sheetData>
    <row r="1" spans="1:67" ht="18.75">
      <c r="A1" s="37"/>
      <c r="B1" s="101" t="s">
        <v>76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38"/>
      <c r="BK1" s="38"/>
      <c r="BL1" s="38"/>
      <c r="BM1" s="38"/>
      <c r="BN1" s="38"/>
      <c r="BO1" s="38"/>
    </row>
    <row r="2" spans="1:67" ht="18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04"/>
      <c r="N2" s="105"/>
      <c r="O2" s="105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38"/>
      <c r="BC2" s="38"/>
      <c r="BD2" s="41"/>
      <c r="BE2" s="41"/>
      <c r="BF2" s="41"/>
      <c r="BG2" s="41"/>
      <c r="BH2" s="103">
        <v>42850</v>
      </c>
      <c r="BI2" s="103"/>
      <c r="BJ2" s="38"/>
      <c r="BK2" s="38"/>
      <c r="BL2" s="38"/>
      <c r="BM2" s="38"/>
      <c r="BN2" s="38"/>
      <c r="BO2" s="38"/>
    </row>
    <row r="3" spans="1:67" ht="19.5" customHeight="1">
      <c r="A3" s="92" t="s">
        <v>77</v>
      </c>
      <c r="B3" s="92" t="s">
        <v>78</v>
      </c>
      <c r="C3" s="92"/>
      <c r="D3" s="92"/>
      <c r="E3" s="92"/>
      <c r="F3" s="93" t="s">
        <v>79</v>
      </c>
      <c r="G3" s="97"/>
      <c r="H3" s="97"/>
      <c r="I3" s="97"/>
      <c r="J3" s="97"/>
      <c r="K3" s="97"/>
      <c r="L3" s="97"/>
      <c r="M3" s="97"/>
      <c r="N3" s="97"/>
      <c r="O3" s="98"/>
      <c r="P3" s="42"/>
      <c r="Q3" s="42"/>
      <c r="R3" s="42"/>
      <c r="S3" s="42"/>
      <c r="T3" s="42"/>
      <c r="U3" s="42"/>
      <c r="V3" s="42"/>
      <c r="W3" s="42"/>
      <c r="X3" s="43"/>
      <c r="Y3" s="43"/>
      <c r="Z3" s="43"/>
      <c r="AA3" s="43"/>
      <c r="AB3" s="44"/>
      <c r="AC3" s="45"/>
      <c r="AD3" s="93" t="s">
        <v>80</v>
      </c>
      <c r="AE3" s="94"/>
      <c r="AF3" s="94"/>
      <c r="AG3" s="94"/>
      <c r="AH3" s="94"/>
      <c r="AI3" s="94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6"/>
      <c r="AX3" s="92" t="s">
        <v>81</v>
      </c>
      <c r="AY3" s="92"/>
      <c r="AZ3" s="92" t="s">
        <v>82</v>
      </c>
      <c r="BA3" s="92"/>
      <c r="BB3" s="92" t="s">
        <v>83</v>
      </c>
      <c r="BC3" s="92"/>
      <c r="BD3" s="106"/>
      <c r="BE3" s="106"/>
      <c r="BF3" s="107"/>
      <c r="BG3" s="107"/>
      <c r="BH3" s="107"/>
      <c r="BI3" s="107"/>
      <c r="BJ3" s="107"/>
      <c r="BK3" s="107"/>
      <c r="BL3" s="107"/>
      <c r="BM3" s="107"/>
      <c r="BN3" s="107"/>
      <c r="BO3" s="107"/>
    </row>
    <row r="4" spans="1:67" ht="45.75" customHeight="1">
      <c r="A4" s="92"/>
      <c r="B4" s="92"/>
      <c r="C4" s="92"/>
      <c r="D4" s="92"/>
      <c r="E4" s="92"/>
      <c r="F4" s="92" t="s">
        <v>84</v>
      </c>
      <c r="G4" s="92"/>
      <c r="H4" s="92"/>
      <c r="I4" s="92"/>
      <c r="J4" s="100" t="s">
        <v>85</v>
      </c>
      <c r="K4" s="100"/>
      <c r="L4" s="100" t="s">
        <v>86</v>
      </c>
      <c r="M4" s="100"/>
      <c r="N4" s="99" t="s">
        <v>87</v>
      </c>
      <c r="O4" s="99"/>
      <c r="P4" s="99" t="s">
        <v>88</v>
      </c>
      <c r="Q4" s="99"/>
      <c r="R4" s="99" t="s">
        <v>89</v>
      </c>
      <c r="S4" s="99"/>
      <c r="T4" s="99" t="s">
        <v>90</v>
      </c>
      <c r="U4" s="99"/>
      <c r="V4" s="99" t="s">
        <v>91</v>
      </c>
      <c r="W4" s="99"/>
      <c r="X4" s="99" t="s">
        <v>92</v>
      </c>
      <c r="Y4" s="99"/>
      <c r="Z4" s="99" t="s">
        <v>93</v>
      </c>
      <c r="AA4" s="99"/>
      <c r="AB4" s="99" t="s">
        <v>112</v>
      </c>
      <c r="AC4" s="99"/>
      <c r="AD4" s="92" t="s">
        <v>84</v>
      </c>
      <c r="AE4" s="92"/>
      <c r="AF4" s="100" t="s">
        <v>94</v>
      </c>
      <c r="AG4" s="100"/>
      <c r="AH4" s="100" t="s">
        <v>95</v>
      </c>
      <c r="AI4" s="100"/>
      <c r="AJ4" s="100" t="s">
        <v>96</v>
      </c>
      <c r="AK4" s="100"/>
      <c r="AL4" s="100" t="s">
        <v>97</v>
      </c>
      <c r="AM4" s="100"/>
      <c r="AN4" s="100" t="s">
        <v>98</v>
      </c>
      <c r="AO4" s="100"/>
      <c r="AP4" s="100" t="s">
        <v>99</v>
      </c>
      <c r="AQ4" s="100"/>
      <c r="AR4" s="100" t="s">
        <v>100</v>
      </c>
      <c r="AS4" s="100"/>
      <c r="AT4" s="100" t="s">
        <v>101</v>
      </c>
      <c r="AU4" s="100"/>
      <c r="AV4" s="100" t="s">
        <v>102</v>
      </c>
      <c r="AW4" s="100"/>
      <c r="AX4" s="92"/>
      <c r="AY4" s="92"/>
      <c r="AZ4" s="92"/>
      <c r="BA4" s="92"/>
      <c r="BB4" s="92" t="s">
        <v>103</v>
      </c>
      <c r="BC4" s="92"/>
      <c r="BD4" s="100" t="s">
        <v>104</v>
      </c>
      <c r="BE4" s="100"/>
      <c r="BF4" s="100" t="s">
        <v>105</v>
      </c>
      <c r="BG4" s="100"/>
      <c r="BH4" s="100" t="s">
        <v>106</v>
      </c>
      <c r="BI4" s="100"/>
      <c r="BJ4" s="100" t="s">
        <v>114</v>
      </c>
      <c r="BK4" s="100"/>
      <c r="BL4" s="100" t="s">
        <v>107</v>
      </c>
      <c r="BM4" s="100"/>
      <c r="BN4" s="100" t="s">
        <v>113</v>
      </c>
      <c r="BO4" s="100"/>
    </row>
    <row r="5" spans="1:67" ht="31.5" customHeight="1">
      <c r="A5" s="92"/>
      <c r="B5" s="46" t="s">
        <v>108</v>
      </c>
      <c r="C5" s="46" t="s">
        <v>109</v>
      </c>
      <c r="D5" s="46" t="s">
        <v>47</v>
      </c>
      <c r="E5" s="46" t="s">
        <v>10</v>
      </c>
      <c r="F5" s="46" t="s">
        <v>108</v>
      </c>
      <c r="G5" s="46" t="s">
        <v>109</v>
      </c>
      <c r="H5" s="46" t="s">
        <v>47</v>
      </c>
      <c r="I5" s="46" t="s">
        <v>10</v>
      </c>
      <c r="J5" s="46" t="s">
        <v>108</v>
      </c>
      <c r="K5" s="46" t="s">
        <v>109</v>
      </c>
      <c r="L5" s="46" t="s">
        <v>108</v>
      </c>
      <c r="M5" s="46" t="s">
        <v>109</v>
      </c>
      <c r="N5" s="46" t="s">
        <v>108</v>
      </c>
      <c r="O5" s="46" t="s">
        <v>109</v>
      </c>
      <c r="P5" s="46" t="s">
        <v>108</v>
      </c>
      <c r="Q5" s="46" t="s">
        <v>109</v>
      </c>
      <c r="R5" s="46" t="s">
        <v>108</v>
      </c>
      <c r="S5" s="46" t="s">
        <v>109</v>
      </c>
      <c r="T5" s="46" t="s">
        <v>108</v>
      </c>
      <c r="U5" s="46" t="s">
        <v>109</v>
      </c>
      <c r="V5" s="46" t="s">
        <v>108</v>
      </c>
      <c r="W5" s="46" t="s">
        <v>109</v>
      </c>
      <c r="X5" s="46" t="s">
        <v>108</v>
      </c>
      <c r="Y5" s="46" t="s">
        <v>109</v>
      </c>
      <c r="Z5" s="46" t="s">
        <v>108</v>
      </c>
      <c r="AA5" s="46" t="s">
        <v>109</v>
      </c>
      <c r="AB5" s="46" t="s">
        <v>108</v>
      </c>
      <c r="AC5" s="46" t="s">
        <v>109</v>
      </c>
      <c r="AD5" s="46" t="s">
        <v>108</v>
      </c>
      <c r="AE5" s="46" t="s">
        <v>109</v>
      </c>
      <c r="AF5" s="46" t="s">
        <v>108</v>
      </c>
      <c r="AG5" s="46" t="s">
        <v>109</v>
      </c>
      <c r="AH5" s="46" t="s">
        <v>108</v>
      </c>
      <c r="AI5" s="46" t="s">
        <v>109</v>
      </c>
      <c r="AJ5" s="46" t="s">
        <v>108</v>
      </c>
      <c r="AK5" s="46" t="s">
        <v>109</v>
      </c>
      <c r="AL5" s="46" t="s">
        <v>108</v>
      </c>
      <c r="AM5" s="46" t="s">
        <v>109</v>
      </c>
      <c r="AN5" s="46" t="s">
        <v>108</v>
      </c>
      <c r="AO5" s="46" t="s">
        <v>109</v>
      </c>
      <c r="AP5" s="46" t="s">
        <v>108</v>
      </c>
      <c r="AQ5" s="46" t="s">
        <v>109</v>
      </c>
      <c r="AR5" s="46" t="s">
        <v>108</v>
      </c>
      <c r="AS5" s="46" t="s">
        <v>109</v>
      </c>
      <c r="AT5" s="46" t="s">
        <v>108</v>
      </c>
      <c r="AU5" s="46" t="s">
        <v>109</v>
      </c>
      <c r="AV5" s="46" t="s">
        <v>108</v>
      </c>
      <c r="AW5" s="46" t="s">
        <v>109</v>
      </c>
      <c r="AX5" s="46" t="s">
        <v>108</v>
      </c>
      <c r="AY5" s="46" t="s">
        <v>109</v>
      </c>
      <c r="AZ5" s="46" t="s">
        <v>108</v>
      </c>
      <c r="BA5" s="46" t="s">
        <v>109</v>
      </c>
      <c r="BB5" s="46" t="s">
        <v>108</v>
      </c>
      <c r="BC5" s="46" t="s">
        <v>109</v>
      </c>
      <c r="BD5" s="46" t="s">
        <v>108</v>
      </c>
      <c r="BE5" s="46" t="s">
        <v>109</v>
      </c>
      <c r="BF5" s="46" t="s">
        <v>108</v>
      </c>
      <c r="BG5" s="46" t="s">
        <v>109</v>
      </c>
      <c r="BH5" s="46" t="s">
        <v>108</v>
      </c>
      <c r="BI5" s="46" t="s">
        <v>109</v>
      </c>
      <c r="BJ5" s="46" t="s">
        <v>108</v>
      </c>
      <c r="BK5" s="46" t="s">
        <v>109</v>
      </c>
      <c r="BL5" s="46" t="s">
        <v>108</v>
      </c>
      <c r="BM5" s="46" t="s">
        <v>109</v>
      </c>
      <c r="BN5" s="46" t="s">
        <v>108</v>
      </c>
      <c r="BO5" s="46" t="s">
        <v>109</v>
      </c>
    </row>
    <row r="6" spans="1:67" ht="18" customHeight="1">
      <c r="A6" s="9" t="s">
        <v>16</v>
      </c>
      <c r="B6" s="10">
        <f aca="true" t="shared" si="0" ref="B6:B26">F6+AD6+AX6+AZ6+BB6</f>
        <v>643</v>
      </c>
      <c r="C6" s="10">
        <f aca="true" t="shared" si="1" ref="C6:C26">G6+AE6+AY6+BA6+BC6</f>
        <v>0</v>
      </c>
      <c r="D6" s="47"/>
      <c r="E6" s="13"/>
      <c r="F6" s="13">
        <f>J6+L6+N6+P6+R6+T6+V6+X6+Z6+AB6</f>
        <v>0</v>
      </c>
      <c r="G6" s="13">
        <f>K6+M6+O6+Q6+S6+U6+W6+Y6+AA6+AC6</f>
        <v>0</v>
      </c>
      <c r="H6" s="48"/>
      <c r="I6" s="13"/>
      <c r="J6" s="15"/>
      <c r="K6" s="13"/>
      <c r="L6" s="15"/>
      <c r="M6" s="13"/>
      <c r="N6" s="15"/>
      <c r="O6" s="13"/>
      <c r="P6" s="15"/>
      <c r="Q6" s="13"/>
      <c r="R6" s="15"/>
      <c r="S6" s="13"/>
      <c r="T6" s="15"/>
      <c r="U6" s="13"/>
      <c r="V6" s="15"/>
      <c r="W6" s="13"/>
      <c r="X6" s="15"/>
      <c r="Y6" s="13"/>
      <c r="Z6" s="15"/>
      <c r="AA6" s="13"/>
      <c r="AB6" s="15"/>
      <c r="AC6" s="13"/>
      <c r="AD6" s="13">
        <f>AF6+AH6+AJ6+AL6+AN6+AP6+AR6+AT6+AV6</f>
        <v>0</v>
      </c>
      <c r="AE6" s="13">
        <f>AG6+AI6+AK6+AM6+AO6+AQ6+AS6+AU6+AW6</f>
        <v>0</v>
      </c>
      <c r="AF6" s="15"/>
      <c r="AG6" s="13"/>
      <c r="AH6" s="15"/>
      <c r="AI6" s="13"/>
      <c r="AJ6" s="15"/>
      <c r="AK6" s="13"/>
      <c r="AL6" s="15"/>
      <c r="AM6" s="13"/>
      <c r="AN6" s="15"/>
      <c r="AO6" s="13"/>
      <c r="AP6" s="13"/>
      <c r="AQ6" s="13"/>
      <c r="AR6" s="13"/>
      <c r="AS6" s="13"/>
      <c r="AT6" s="13"/>
      <c r="AU6" s="13"/>
      <c r="AV6" s="15"/>
      <c r="AW6" s="13"/>
      <c r="AX6" s="14"/>
      <c r="AY6" s="13"/>
      <c r="AZ6" s="13"/>
      <c r="BA6" s="13"/>
      <c r="BB6" s="13">
        <f>BD6+BF6+BH6+BJ6+BL6+BN6</f>
        <v>643</v>
      </c>
      <c r="BC6" s="13">
        <f>BE6+BG6+BI6+BK6+BM6+BO6</f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>
        <v>643</v>
      </c>
      <c r="BO6" s="13"/>
    </row>
    <row r="7" spans="1:67" ht="15" customHeight="1">
      <c r="A7" s="9" t="s">
        <v>17</v>
      </c>
      <c r="B7" s="10">
        <f t="shared" si="0"/>
        <v>16887</v>
      </c>
      <c r="C7" s="10">
        <f t="shared" si="1"/>
        <v>0</v>
      </c>
      <c r="D7" s="47">
        <f>C7/B7*100</f>
        <v>0</v>
      </c>
      <c r="E7" s="13"/>
      <c r="F7" s="13">
        <f aca="true" t="shared" si="2" ref="F7:F27">J7+L7+N7+P7+R7+T7+V7+X7+Z7+AB7</f>
        <v>3728</v>
      </c>
      <c r="G7" s="13">
        <f aca="true" t="shared" si="3" ref="G7:G27">K7+M7+O7+Q7+S7+U7+W7+Y7+AA7+AC7</f>
        <v>0</v>
      </c>
      <c r="H7" s="47">
        <f>G7/F7*100</f>
        <v>0</v>
      </c>
      <c r="I7" s="13"/>
      <c r="J7" s="13">
        <v>455</v>
      </c>
      <c r="K7" s="13"/>
      <c r="L7" s="13">
        <v>185</v>
      </c>
      <c r="M7" s="13"/>
      <c r="N7" s="13">
        <v>2613</v>
      </c>
      <c r="O7" s="13"/>
      <c r="P7" s="13"/>
      <c r="Q7" s="13"/>
      <c r="R7" s="13"/>
      <c r="S7" s="13"/>
      <c r="T7" s="13">
        <v>375</v>
      </c>
      <c r="U7" s="13"/>
      <c r="V7" s="13">
        <v>40</v>
      </c>
      <c r="W7" s="13"/>
      <c r="X7" s="13">
        <v>60</v>
      </c>
      <c r="Y7" s="13"/>
      <c r="Z7" s="13"/>
      <c r="AA7" s="13"/>
      <c r="AB7" s="13"/>
      <c r="AC7" s="13"/>
      <c r="AD7" s="13">
        <f aca="true" t="shared" si="4" ref="AD7:AD26">AF7+AH7+AJ7+AL7+AN7+AP7+AR7+AT7+AV7</f>
        <v>6957</v>
      </c>
      <c r="AE7" s="13">
        <f aca="true" t="shared" si="5" ref="AE7:AE26">AG7+AI7+AK7+AM7+AO7+AQ7+AS7+AU7+AW7</f>
        <v>0</v>
      </c>
      <c r="AF7" s="13">
        <v>5957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>
        <v>1000</v>
      </c>
      <c r="AS7" s="13"/>
      <c r="AT7" s="13"/>
      <c r="AU7" s="13"/>
      <c r="AV7" s="15"/>
      <c r="AW7" s="13"/>
      <c r="AX7" s="14">
        <v>12</v>
      </c>
      <c r="AY7" s="13"/>
      <c r="AZ7" s="13"/>
      <c r="BA7" s="13"/>
      <c r="BB7" s="13">
        <f aca="true" t="shared" si="6" ref="BB7:BB27">BD7+BF7+BH7+BJ7+BL7+BN7</f>
        <v>6190</v>
      </c>
      <c r="BC7" s="13">
        <f aca="true" t="shared" si="7" ref="BC7:BC26">BE7+BG7+BI7+BK7+BM7+BO7</f>
        <v>0</v>
      </c>
      <c r="BD7" s="13">
        <v>80</v>
      </c>
      <c r="BE7" s="13"/>
      <c r="BF7" s="13">
        <v>450</v>
      </c>
      <c r="BG7" s="13"/>
      <c r="BH7" s="13">
        <v>4338</v>
      </c>
      <c r="BI7" s="13"/>
      <c r="BJ7" s="13">
        <v>1322</v>
      </c>
      <c r="BK7" s="13"/>
      <c r="BL7" s="13"/>
      <c r="BM7" s="13"/>
      <c r="BN7" s="13"/>
      <c r="BO7" s="13"/>
    </row>
    <row r="8" spans="1:67" ht="15" customHeight="1">
      <c r="A8" s="9" t="s">
        <v>18</v>
      </c>
      <c r="B8" s="10">
        <f t="shared" si="0"/>
        <v>21583</v>
      </c>
      <c r="C8" s="10">
        <f t="shared" si="1"/>
        <v>0</v>
      </c>
      <c r="D8" s="47">
        <f aca="true" t="shared" si="8" ref="D8:D27">C8/B8*100</f>
        <v>0</v>
      </c>
      <c r="E8" s="13"/>
      <c r="F8" s="13">
        <f t="shared" si="2"/>
        <v>9678</v>
      </c>
      <c r="G8" s="13">
        <f t="shared" si="3"/>
        <v>0</v>
      </c>
      <c r="H8" s="47">
        <f aca="true" t="shared" si="9" ref="H8:H27">G8/F8*100</f>
        <v>0</v>
      </c>
      <c r="I8" s="13"/>
      <c r="J8" s="13">
        <v>4294</v>
      </c>
      <c r="K8" s="13"/>
      <c r="L8" s="13">
        <v>3419</v>
      </c>
      <c r="M8" s="13"/>
      <c r="N8" s="13">
        <v>1835</v>
      </c>
      <c r="O8" s="13"/>
      <c r="P8" s="13"/>
      <c r="Q8" s="13"/>
      <c r="R8" s="13">
        <v>55</v>
      </c>
      <c r="S8" s="13"/>
      <c r="T8" s="13"/>
      <c r="U8" s="13"/>
      <c r="V8" s="13"/>
      <c r="W8" s="13"/>
      <c r="X8" s="13">
        <v>75</v>
      </c>
      <c r="Y8" s="13"/>
      <c r="Z8" s="13"/>
      <c r="AA8" s="13"/>
      <c r="AB8" s="13"/>
      <c r="AC8" s="13"/>
      <c r="AD8" s="13">
        <f t="shared" si="4"/>
        <v>8101</v>
      </c>
      <c r="AE8" s="13">
        <f t="shared" si="5"/>
        <v>0</v>
      </c>
      <c r="AF8" s="13">
        <v>6913</v>
      </c>
      <c r="AG8" s="13"/>
      <c r="AH8" s="13"/>
      <c r="AI8" s="13"/>
      <c r="AJ8" s="13"/>
      <c r="AK8" s="13"/>
      <c r="AL8" s="13"/>
      <c r="AM8" s="13"/>
      <c r="AN8" s="13">
        <v>820</v>
      </c>
      <c r="AO8" s="13"/>
      <c r="AP8" s="13">
        <v>368</v>
      </c>
      <c r="AQ8" s="13"/>
      <c r="AR8" s="13"/>
      <c r="AS8" s="13"/>
      <c r="AT8" s="13"/>
      <c r="AU8" s="13"/>
      <c r="AV8" s="15"/>
      <c r="AW8" s="13"/>
      <c r="AX8" s="14">
        <v>65</v>
      </c>
      <c r="AY8" s="13"/>
      <c r="AZ8" s="13">
        <v>585</v>
      </c>
      <c r="BA8" s="13"/>
      <c r="BB8" s="13">
        <f t="shared" si="6"/>
        <v>3154</v>
      </c>
      <c r="BC8" s="13">
        <f t="shared" si="7"/>
        <v>0</v>
      </c>
      <c r="BD8" s="13">
        <v>800</v>
      </c>
      <c r="BE8" s="13"/>
      <c r="BF8" s="13">
        <v>100</v>
      </c>
      <c r="BG8" s="13"/>
      <c r="BH8" s="13">
        <v>1734</v>
      </c>
      <c r="BI8" s="13"/>
      <c r="BJ8" s="13">
        <v>520</v>
      </c>
      <c r="BK8" s="13"/>
      <c r="BL8" s="13"/>
      <c r="BM8" s="13"/>
      <c r="BN8" s="13"/>
      <c r="BO8" s="13"/>
    </row>
    <row r="9" spans="1:67" ht="15.75" customHeight="1">
      <c r="A9" s="9" t="s">
        <v>19</v>
      </c>
      <c r="B9" s="10">
        <f t="shared" si="0"/>
        <v>8009</v>
      </c>
      <c r="C9" s="10">
        <f t="shared" si="1"/>
        <v>0</v>
      </c>
      <c r="D9" s="47">
        <f t="shared" si="8"/>
        <v>0</v>
      </c>
      <c r="E9" s="13"/>
      <c r="F9" s="13">
        <f t="shared" si="2"/>
        <v>3878</v>
      </c>
      <c r="G9" s="13">
        <f t="shared" si="3"/>
        <v>0</v>
      </c>
      <c r="H9" s="47">
        <f t="shared" si="9"/>
        <v>0</v>
      </c>
      <c r="I9" s="13"/>
      <c r="J9" s="13">
        <v>1337</v>
      </c>
      <c r="K9" s="13"/>
      <c r="L9" s="13">
        <v>760</v>
      </c>
      <c r="M9" s="13"/>
      <c r="N9" s="13">
        <v>1425</v>
      </c>
      <c r="O9" s="13"/>
      <c r="P9" s="13"/>
      <c r="Q9" s="13"/>
      <c r="R9" s="13"/>
      <c r="S9" s="13"/>
      <c r="T9" s="13">
        <v>256</v>
      </c>
      <c r="U9" s="13"/>
      <c r="V9" s="13">
        <v>100</v>
      </c>
      <c r="W9" s="13"/>
      <c r="X9" s="13"/>
      <c r="Y9" s="13"/>
      <c r="Z9" s="13"/>
      <c r="AA9" s="13"/>
      <c r="AB9" s="13"/>
      <c r="AC9" s="13"/>
      <c r="AD9" s="13">
        <f t="shared" si="4"/>
        <v>1409</v>
      </c>
      <c r="AE9" s="13">
        <f t="shared" si="5"/>
        <v>0</v>
      </c>
      <c r="AF9" s="13">
        <v>1295</v>
      </c>
      <c r="AG9" s="13"/>
      <c r="AH9" s="13"/>
      <c r="AI9" s="13"/>
      <c r="AJ9" s="13"/>
      <c r="AK9" s="13"/>
      <c r="AL9" s="13"/>
      <c r="AM9" s="13"/>
      <c r="AN9" s="13"/>
      <c r="AO9" s="13"/>
      <c r="AP9" s="13">
        <v>114</v>
      </c>
      <c r="AQ9" s="13"/>
      <c r="AR9" s="13"/>
      <c r="AS9" s="13"/>
      <c r="AT9" s="13"/>
      <c r="AU9" s="13"/>
      <c r="AV9" s="15"/>
      <c r="AW9" s="13"/>
      <c r="AX9" s="14"/>
      <c r="AY9" s="13"/>
      <c r="AZ9" s="13"/>
      <c r="BA9" s="13"/>
      <c r="BB9" s="13">
        <f t="shared" si="6"/>
        <v>2722</v>
      </c>
      <c r="BC9" s="13">
        <f t="shared" si="7"/>
        <v>0</v>
      </c>
      <c r="BD9" s="13">
        <v>0</v>
      </c>
      <c r="BE9" s="13"/>
      <c r="BF9" s="13">
        <v>100</v>
      </c>
      <c r="BG9" s="13"/>
      <c r="BH9" s="13">
        <v>2482</v>
      </c>
      <c r="BI9" s="13"/>
      <c r="BJ9" s="13">
        <v>140</v>
      </c>
      <c r="BK9" s="13"/>
      <c r="BL9" s="13"/>
      <c r="BM9" s="13"/>
      <c r="BN9" s="13"/>
      <c r="BO9" s="13"/>
    </row>
    <row r="10" spans="1:67" ht="15" customHeight="1">
      <c r="A10" s="9" t="s">
        <v>20</v>
      </c>
      <c r="B10" s="10">
        <f t="shared" si="0"/>
        <v>18722</v>
      </c>
      <c r="C10" s="10">
        <f t="shared" si="1"/>
        <v>0</v>
      </c>
      <c r="D10" s="47">
        <f t="shared" si="8"/>
        <v>0</v>
      </c>
      <c r="E10" s="13"/>
      <c r="F10" s="13">
        <f t="shared" si="2"/>
        <v>9376</v>
      </c>
      <c r="G10" s="13">
        <f t="shared" si="3"/>
        <v>0</v>
      </c>
      <c r="H10" s="47">
        <f t="shared" si="9"/>
        <v>0</v>
      </c>
      <c r="I10" s="13"/>
      <c r="J10" s="13">
        <v>5563</v>
      </c>
      <c r="K10" s="13"/>
      <c r="L10" s="13">
        <v>1706</v>
      </c>
      <c r="M10" s="13"/>
      <c r="N10" s="13">
        <v>860</v>
      </c>
      <c r="O10" s="13"/>
      <c r="P10" s="13">
        <v>841</v>
      </c>
      <c r="Q10" s="13"/>
      <c r="R10" s="13">
        <v>30</v>
      </c>
      <c r="S10" s="13"/>
      <c r="T10" s="13">
        <v>227</v>
      </c>
      <c r="U10" s="13"/>
      <c r="V10" s="13">
        <v>149</v>
      </c>
      <c r="W10" s="13"/>
      <c r="X10" s="13"/>
      <c r="Y10" s="13"/>
      <c r="Z10" s="13"/>
      <c r="AA10" s="13"/>
      <c r="AB10" s="13"/>
      <c r="AC10" s="13"/>
      <c r="AD10" s="13">
        <f t="shared" si="4"/>
        <v>8589</v>
      </c>
      <c r="AE10" s="13">
        <f t="shared" si="5"/>
        <v>0</v>
      </c>
      <c r="AF10" s="13">
        <v>7321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1112</v>
      </c>
      <c r="AQ10" s="13"/>
      <c r="AR10" s="13">
        <v>156</v>
      </c>
      <c r="AS10" s="13"/>
      <c r="AT10" s="13"/>
      <c r="AU10" s="13"/>
      <c r="AV10" s="15"/>
      <c r="AW10" s="13"/>
      <c r="AX10" s="14">
        <v>147</v>
      </c>
      <c r="AY10" s="13"/>
      <c r="AZ10" s="13">
        <v>212</v>
      </c>
      <c r="BA10" s="13"/>
      <c r="BB10" s="13">
        <f t="shared" si="6"/>
        <v>398</v>
      </c>
      <c r="BC10" s="13">
        <f t="shared" si="7"/>
        <v>0</v>
      </c>
      <c r="BD10" s="13"/>
      <c r="BE10" s="13"/>
      <c r="BF10" s="13"/>
      <c r="BG10" s="13"/>
      <c r="BH10" s="13">
        <v>398</v>
      </c>
      <c r="BI10" s="13"/>
      <c r="BJ10" s="13"/>
      <c r="BK10" s="13"/>
      <c r="BL10" s="13"/>
      <c r="BM10" s="13"/>
      <c r="BN10" s="13"/>
      <c r="BO10" s="13"/>
    </row>
    <row r="11" spans="1:67" ht="15.75" customHeight="1">
      <c r="A11" s="9" t="s">
        <v>110</v>
      </c>
      <c r="B11" s="10">
        <f t="shared" si="0"/>
        <v>30167</v>
      </c>
      <c r="C11" s="10">
        <f t="shared" si="1"/>
        <v>0</v>
      </c>
      <c r="D11" s="47">
        <f t="shared" si="8"/>
        <v>0</v>
      </c>
      <c r="E11" s="13"/>
      <c r="F11" s="13">
        <f t="shared" si="2"/>
        <v>10900</v>
      </c>
      <c r="G11" s="13">
        <f t="shared" si="3"/>
        <v>0</v>
      </c>
      <c r="H11" s="47">
        <f t="shared" si="9"/>
        <v>0</v>
      </c>
      <c r="I11" s="13"/>
      <c r="J11" s="13">
        <v>3878</v>
      </c>
      <c r="K11" s="13"/>
      <c r="L11" s="13">
        <v>2191</v>
      </c>
      <c r="M11" s="13"/>
      <c r="N11" s="13">
        <v>3340</v>
      </c>
      <c r="O11" s="13"/>
      <c r="P11" s="13">
        <v>100</v>
      </c>
      <c r="Q11" s="13"/>
      <c r="R11" s="13">
        <v>204</v>
      </c>
      <c r="S11" s="13"/>
      <c r="T11" s="13">
        <v>705</v>
      </c>
      <c r="U11" s="13"/>
      <c r="V11" s="13">
        <v>482</v>
      </c>
      <c r="W11" s="13"/>
      <c r="X11" s="13"/>
      <c r="Y11" s="13"/>
      <c r="Z11" s="13"/>
      <c r="AA11" s="13"/>
      <c r="AB11" s="13"/>
      <c r="AC11" s="13"/>
      <c r="AD11" s="13">
        <f t="shared" si="4"/>
        <v>11576</v>
      </c>
      <c r="AE11" s="13">
        <f t="shared" si="5"/>
        <v>0</v>
      </c>
      <c r="AF11" s="13">
        <v>11576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5"/>
      <c r="AW11" s="13"/>
      <c r="AX11" s="14">
        <v>3</v>
      </c>
      <c r="AY11" s="13"/>
      <c r="AZ11" s="13"/>
      <c r="BA11" s="13"/>
      <c r="BB11" s="13">
        <f t="shared" si="6"/>
        <v>7688</v>
      </c>
      <c r="BC11" s="13">
        <f t="shared" si="7"/>
        <v>0</v>
      </c>
      <c r="BD11" s="13">
        <v>600</v>
      </c>
      <c r="BE11" s="13"/>
      <c r="BF11" s="13"/>
      <c r="BG11" s="13"/>
      <c r="BH11" s="13">
        <v>6643</v>
      </c>
      <c r="BI11" s="13"/>
      <c r="BJ11" s="13">
        <v>445</v>
      </c>
      <c r="BK11" s="13"/>
      <c r="BL11" s="13"/>
      <c r="BM11" s="13"/>
      <c r="BN11" s="13"/>
      <c r="BO11" s="13"/>
    </row>
    <row r="12" spans="1:67" ht="14.25" customHeight="1">
      <c r="A12" s="34" t="s">
        <v>22</v>
      </c>
      <c r="B12" s="10">
        <f t="shared" si="0"/>
        <v>55781</v>
      </c>
      <c r="C12" s="10">
        <f t="shared" si="1"/>
        <v>0</v>
      </c>
      <c r="D12" s="47">
        <f t="shared" si="8"/>
        <v>0</v>
      </c>
      <c r="E12" s="13"/>
      <c r="F12" s="13">
        <f t="shared" si="2"/>
        <v>31353</v>
      </c>
      <c r="G12" s="13">
        <f t="shared" si="3"/>
        <v>0</v>
      </c>
      <c r="H12" s="47">
        <f t="shared" si="9"/>
        <v>0</v>
      </c>
      <c r="I12" s="15"/>
      <c r="J12" s="15">
        <v>19386</v>
      </c>
      <c r="K12" s="15"/>
      <c r="L12" s="15">
        <v>8780</v>
      </c>
      <c r="M12" s="15"/>
      <c r="N12" s="15">
        <v>1084</v>
      </c>
      <c r="O12" s="15"/>
      <c r="P12" s="15">
        <v>300</v>
      </c>
      <c r="Q12" s="15"/>
      <c r="R12" s="15"/>
      <c r="S12" s="15"/>
      <c r="T12" s="15">
        <v>943</v>
      </c>
      <c r="U12" s="15"/>
      <c r="V12" s="15">
        <v>271</v>
      </c>
      <c r="W12" s="15"/>
      <c r="X12" s="15">
        <v>589</v>
      </c>
      <c r="Y12" s="15"/>
      <c r="Z12" s="15"/>
      <c r="AA12" s="15"/>
      <c r="AB12" s="15"/>
      <c r="AC12" s="15"/>
      <c r="AD12" s="13">
        <f t="shared" si="4"/>
        <v>19621</v>
      </c>
      <c r="AE12" s="13">
        <f t="shared" si="5"/>
        <v>0</v>
      </c>
      <c r="AF12" s="15">
        <v>18521</v>
      </c>
      <c r="AG12" s="15"/>
      <c r="AH12" s="15"/>
      <c r="AI12" s="15"/>
      <c r="AJ12" s="15">
        <v>100</v>
      </c>
      <c r="AK12" s="15"/>
      <c r="AL12" s="15">
        <v>1000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>
        <v>29.5</v>
      </c>
      <c r="AY12" s="15"/>
      <c r="AZ12" s="15">
        <v>31.5</v>
      </c>
      <c r="BA12" s="15"/>
      <c r="BB12" s="13">
        <f t="shared" si="6"/>
        <v>4746</v>
      </c>
      <c r="BC12" s="13">
        <f t="shared" si="7"/>
        <v>0</v>
      </c>
      <c r="BD12" s="15">
        <v>415</v>
      </c>
      <c r="BE12" s="15"/>
      <c r="BF12" s="15"/>
      <c r="BG12" s="15"/>
      <c r="BH12" s="15">
        <v>3775</v>
      </c>
      <c r="BI12" s="15"/>
      <c r="BJ12" s="15">
        <v>556</v>
      </c>
      <c r="BK12" s="15"/>
      <c r="BL12" s="15"/>
      <c r="BM12" s="15"/>
      <c r="BN12" s="15"/>
      <c r="BO12" s="15"/>
    </row>
    <row r="13" spans="1:67" ht="15" customHeight="1">
      <c r="A13" s="34" t="s">
        <v>23</v>
      </c>
      <c r="B13" s="10">
        <f t="shared" si="0"/>
        <v>71252</v>
      </c>
      <c r="C13" s="10">
        <f t="shared" si="1"/>
        <v>0</v>
      </c>
      <c r="D13" s="47">
        <f t="shared" si="8"/>
        <v>0</v>
      </c>
      <c r="E13" s="13"/>
      <c r="F13" s="13">
        <f t="shared" si="2"/>
        <v>36892</v>
      </c>
      <c r="G13" s="13">
        <f t="shared" si="3"/>
        <v>0</v>
      </c>
      <c r="H13" s="47">
        <f t="shared" si="9"/>
        <v>0</v>
      </c>
      <c r="I13" s="15"/>
      <c r="J13" s="13">
        <v>10136</v>
      </c>
      <c r="K13" s="15"/>
      <c r="L13" s="13">
        <v>14149</v>
      </c>
      <c r="M13" s="15"/>
      <c r="N13" s="13">
        <v>4924</v>
      </c>
      <c r="O13" s="15"/>
      <c r="P13" s="13">
        <v>2313</v>
      </c>
      <c r="Q13" s="15"/>
      <c r="R13" s="13">
        <v>270</v>
      </c>
      <c r="S13" s="15"/>
      <c r="T13" s="13">
        <v>1215</v>
      </c>
      <c r="U13" s="15"/>
      <c r="V13" s="13">
        <v>3635</v>
      </c>
      <c r="W13" s="15"/>
      <c r="X13" s="13">
        <v>250</v>
      </c>
      <c r="Y13" s="15"/>
      <c r="Z13" s="13"/>
      <c r="AA13" s="15"/>
      <c r="AB13" s="13"/>
      <c r="AC13" s="15"/>
      <c r="AD13" s="13">
        <f t="shared" si="4"/>
        <v>27353</v>
      </c>
      <c r="AE13" s="13">
        <f t="shared" si="5"/>
        <v>0</v>
      </c>
      <c r="AF13" s="13">
        <v>26691</v>
      </c>
      <c r="AG13" s="15"/>
      <c r="AH13" s="13"/>
      <c r="AI13" s="15"/>
      <c r="AJ13" s="13"/>
      <c r="AK13" s="15"/>
      <c r="AL13" s="13">
        <v>662</v>
      </c>
      <c r="AM13" s="15"/>
      <c r="AN13" s="13"/>
      <c r="AO13" s="15"/>
      <c r="AP13" s="13">
        <v>0</v>
      </c>
      <c r="AQ13" s="15"/>
      <c r="AR13" s="13">
        <v>0</v>
      </c>
      <c r="AS13" s="15"/>
      <c r="AT13" s="13">
        <v>0</v>
      </c>
      <c r="AU13" s="15"/>
      <c r="AV13" s="15"/>
      <c r="AW13" s="15"/>
      <c r="AX13" s="14">
        <v>141</v>
      </c>
      <c r="AY13" s="15"/>
      <c r="AZ13" s="13">
        <v>157</v>
      </c>
      <c r="BA13" s="15"/>
      <c r="BB13" s="13">
        <f t="shared" si="6"/>
        <v>6709</v>
      </c>
      <c r="BC13" s="13">
        <f t="shared" si="7"/>
        <v>0</v>
      </c>
      <c r="BD13" s="13">
        <v>3001</v>
      </c>
      <c r="BE13" s="15"/>
      <c r="BF13" s="13"/>
      <c r="BG13" s="15"/>
      <c r="BH13" s="13">
        <v>3638</v>
      </c>
      <c r="BI13" s="15"/>
      <c r="BJ13" s="13">
        <v>70</v>
      </c>
      <c r="BK13" s="15"/>
      <c r="BL13" s="15"/>
      <c r="BM13" s="15"/>
      <c r="BN13" s="13"/>
      <c r="BO13" s="15"/>
    </row>
    <row r="14" spans="1:67" ht="15" customHeight="1">
      <c r="A14" s="9" t="s">
        <v>24</v>
      </c>
      <c r="B14" s="10">
        <f t="shared" si="0"/>
        <v>18705</v>
      </c>
      <c r="C14" s="10">
        <f t="shared" si="1"/>
        <v>0</v>
      </c>
      <c r="D14" s="47">
        <f t="shared" si="8"/>
        <v>0</v>
      </c>
      <c r="E14" s="13"/>
      <c r="F14" s="13">
        <f t="shared" si="2"/>
        <v>5856</v>
      </c>
      <c r="G14" s="13">
        <f t="shared" si="3"/>
        <v>0</v>
      </c>
      <c r="H14" s="47">
        <f t="shared" si="9"/>
        <v>0</v>
      </c>
      <c r="I14" s="13"/>
      <c r="J14" s="13">
        <v>2487</v>
      </c>
      <c r="K14" s="13"/>
      <c r="L14" s="13">
        <v>710</v>
      </c>
      <c r="M14" s="13"/>
      <c r="N14" s="13">
        <v>1788</v>
      </c>
      <c r="O14" s="13"/>
      <c r="P14" s="13"/>
      <c r="Q14" s="13"/>
      <c r="R14" s="13"/>
      <c r="S14" s="13"/>
      <c r="T14" s="13">
        <v>501</v>
      </c>
      <c r="U14" s="13"/>
      <c r="V14" s="13">
        <v>370</v>
      </c>
      <c r="W14" s="13"/>
      <c r="X14" s="13"/>
      <c r="Y14" s="13"/>
      <c r="Z14" s="13"/>
      <c r="AA14" s="13"/>
      <c r="AB14" s="13"/>
      <c r="AC14" s="13"/>
      <c r="AD14" s="13">
        <f t="shared" si="4"/>
        <v>10995</v>
      </c>
      <c r="AE14" s="13">
        <f t="shared" si="5"/>
        <v>0</v>
      </c>
      <c r="AF14" s="13">
        <v>10995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5"/>
      <c r="AW14" s="13"/>
      <c r="AX14" s="14">
        <v>10</v>
      </c>
      <c r="AY14" s="13"/>
      <c r="AZ14" s="13">
        <v>8</v>
      </c>
      <c r="BA14" s="13"/>
      <c r="BB14" s="13">
        <f t="shared" si="6"/>
        <v>1836</v>
      </c>
      <c r="BC14" s="13">
        <f t="shared" si="7"/>
        <v>0</v>
      </c>
      <c r="BD14" s="13">
        <v>130</v>
      </c>
      <c r="BE14" s="13"/>
      <c r="BF14" s="13"/>
      <c r="BG14" s="13"/>
      <c r="BH14" s="13">
        <v>1444</v>
      </c>
      <c r="BI14" s="13"/>
      <c r="BJ14" s="13">
        <v>262</v>
      </c>
      <c r="BK14" s="13"/>
      <c r="BL14" s="13"/>
      <c r="BM14" s="13"/>
      <c r="BN14" s="13"/>
      <c r="BO14" s="13"/>
    </row>
    <row r="15" spans="1:67" ht="17.25" customHeight="1">
      <c r="A15" s="9" t="s">
        <v>25</v>
      </c>
      <c r="B15" s="10">
        <f t="shared" si="0"/>
        <v>31939</v>
      </c>
      <c r="C15" s="10">
        <f t="shared" si="1"/>
        <v>0</v>
      </c>
      <c r="D15" s="47">
        <f t="shared" si="8"/>
        <v>0</v>
      </c>
      <c r="E15" s="13"/>
      <c r="F15" s="13">
        <f t="shared" si="2"/>
        <v>16555</v>
      </c>
      <c r="G15" s="13">
        <f t="shared" si="3"/>
        <v>0</v>
      </c>
      <c r="H15" s="47">
        <f t="shared" si="9"/>
        <v>0</v>
      </c>
      <c r="I15" s="13"/>
      <c r="J15" s="13">
        <v>6907</v>
      </c>
      <c r="K15" s="13"/>
      <c r="L15" s="13">
        <v>6682</v>
      </c>
      <c r="M15" s="13"/>
      <c r="N15" s="13">
        <v>1572</v>
      </c>
      <c r="O15" s="13"/>
      <c r="P15" s="13">
        <v>250</v>
      </c>
      <c r="Q15" s="13"/>
      <c r="R15" s="13"/>
      <c r="S15" s="13"/>
      <c r="T15" s="13">
        <v>193</v>
      </c>
      <c r="U15" s="13"/>
      <c r="V15" s="13">
        <v>951</v>
      </c>
      <c r="W15" s="13"/>
      <c r="X15" s="13"/>
      <c r="Y15" s="13"/>
      <c r="Z15" s="13"/>
      <c r="AA15" s="13"/>
      <c r="AB15" s="13"/>
      <c r="AC15" s="13"/>
      <c r="AD15" s="13">
        <f t="shared" si="4"/>
        <v>14676</v>
      </c>
      <c r="AE15" s="13">
        <f t="shared" si="5"/>
        <v>0</v>
      </c>
      <c r="AF15" s="13">
        <v>10672</v>
      </c>
      <c r="AG15" s="13"/>
      <c r="AH15" s="13"/>
      <c r="AI15" s="13"/>
      <c r="AJ15" s="13"/>
      <c r="AK15" s="13"/>
      <c r="AL15" s="13">
        <v>4004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5"/>
      <c r="AW15" s="13"/>
      <c r="AX15" s="14"/>
      <c r="AY15" s="13"/>
      <c r="AZ15" s="13"/>
      <c r="BA15" s="13"/>
      <c r="BB15" s="13">
        <f t="shared" si="6"/>
        <v>708</v>
      </c>
      <c r="BC15" s="13">
        <f t="shared" si="7"/>
        <v>0</v>
      </c>
      <c r="BD15" s="13">
        <v>198</v>
      </c>
      <c r="BE15" s="13"/>
      <c r="BF15" s="13"/>
      <c r="BG15" s="13"/>
      <c r="BH15" s="13">
        <v>510</v>
      </c>
      <c r="BI15" s="13"/>
      <c r="BJ15" s="13"/>
      <c r="BK15" s="13"/>
      <c r="BL15" s="13"/>
      <c r="BM15" s="13"/>
      <c r="BN15" s="13"/>
      <c r="BO15" s="13"/>
    </row>
    <row r="16" spans="1:67" s="52" customFormat="1" ht="15.75" customHeight="1">
      <c r="A16" s="35" t="s">
        <v>26</v>
      </c>
      <c r="B16" s="10">
        <f t="shared" si="0"/>
        <v>24153</v>
      </c>
      <c r="C16" s="10">
        <f t="shared" si="1"/>
        <v>485</v>
      </c>
      <c r="D16" s="47">
        <f t="shared" si="8"/>
        <v>2.0080321285140563</v>
      </c>
      <c r="E16" s="49"/>
      <c r="F16" s="13">
        <f t="shared" si="2"/>
        <v>6302</v>
      </c>
      <c r="G16" s="13">
        <f t="shared" si="3"/>
        <v>0</v>
      </c>
      <c r="H16" s="47">
        <f t="shared" si="9"/>
        <v>0</v>
      </c>
      <c r="I16" s="50"/>
      <c r="J16" s="50">
        <v>142</v>
      </c>
      <c r="K16" s="50"/>
      <c r="L16" s="50">
        <v>4042</v>
      </c>
      <c r="M16" s="50"/>
      <c r="N16" s="50">
        <v>1312</v>
      </c>
      <c r="O16" s="50"/>
      <c r="P16" s="50">
        <v>100</v>
      </c>
      <c r="Q16" s="50"/>
      <c r="R16" s="50">
        <v>305</v>
      </c>
      <c r="S16" s="50"/>
      <c r="T16" s="50">
        <v>189</v>
      </c>
      <c r="U16" s="50"/>
      <c r="V16" s="50">
        <v>70</v>
      </c>
      <c r="W16" s="50"/>
      <c r="X16" s="50"/>
      <c r="Y16" s="50"/>
      <c r="Z16" s="50">
        <v>142</v>
      </c>
      <c r="AA16" s="50"/>
      <c r="AB16" s="50"/>
      <c r="AC16" s="50"/>
      <c r="AD16" s="13">
        <f t="shared" si="4"/>
        <v>13232</v>
      </c>
      <c r="AE16" s="13">
        <f t="shared" si="5"/>
        <v>0</v>
      </c>
      <c r="AF16" s="50">
        <v>11966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>
        <v>1266</v>
      </c>
      <c r="AS16" s="50"/>
      <c r="AT16" s="50"/>
      <c r="AU16" s="50"/>
      <c r="AV16" s="50"/>
      <c r="AW16" s="50"/>
      <c r="AX16" s="51"/>
      <c r="AY16" s="50"/>
      <c r="AZ16" s="50"/>
      <c r="BA16" s="50"/>
      <c r="BB16" s="13">
        <f t="shared" si="6"/>
        <v>4619</v>
      </c>
      <c r="BC16" s="13">
        <f t="shared" si="7"/>
        <v>485</v>
      </c>
      <c r="BD16" s="50">
        <v>1166</v>
      </c>
      <c r="BE16" s="50"/>
      <c r="BF16" s="50"/>
      <c r="BG16" s="50"/>
      <c r="BH16" s="50">
        <v>1529</v>
      </c>
      <c r="BI16" s="50">
        <v>485</v>
      </c>
      <c r="BJ16" s="50">
        <v>1924</v>
      </c>
      <c r="BK16" s="50"/>
      <c r="BL16" s="50"/>
      <c r="BM16" s="50"/>
      <c r="BN16" s="50"/>
      <c r="BO16" s="50"/>
    </row>
    <row r="17" spans="1:67" ht="14.25" customHeight="1">
      <c r="A17" s="9" t="s">
        <v>27</v>
      </c>
      <c r="B17" s="10">
        <f t="shared" si="0"/>
        <v>15465</v>
      </c>
      <c r="C17" s="10">
        <f t="shared" si="1"/>
        <v>0</v>
      </c>
      <c r="D17" s="47">
        <f t="shared" si="8"/>
        <v>0</v>
      </c>
      <c r="E17" s="13"/>
      <c r="F17" s="13">
        <f t="shared" si="2"/>
        <v>3456</v>
      </c>
      <c r="G17" s="13">
        <f t="shared" si="3"/>
        <v>0</v>
      </c>
      <c r="H17" s="47">
        <f t="shared" si="9"/>
        <v>0</v>
      </c>
      <c r="I17" s="13"/>
      <c r="J17" s="13">
        <v>551</v>
      </c>
      <c r="K17" s="13"/>
      <c r="L17" s="13">
        <v>585</v>
      </c>
      <c r="M17" s="13"/>
      <c r="N17" s="13">
        <v>2020</v>
      </c>
      <c r="O17" s="13"/>
      <c r="P17" s="13"/>
      <c r="Q17" s="13"/>
      <c r="R17" s="13"/>
      <c r="S17" s="13"/>
      <c r="T17" s="13"/>
      <c r="U17" s="13"/>
      <c r="V17" s="13">
        <v>200</v>
      </c>
      <c r="W17" s="13"/>
      <c r="X17" s="13"/>
      <c r="Y17" s="13"/>
      <c r="Z17" s="13"/>
      <c r="AA17" s="13"/>
      <c r="AB17" s="13">
        <v>100</v>
      </c>
      <c r="AC17" s="13"/>
      <c r="AD17" s="13">
        <f t="shared" si="4"/>
        <v>10949</v>
      </c>
      <c r="AE17" s="13">
        <f t="shared" si="5"/>
        <v>0</v>
      </c>
      <c r="AF17" s="13">
        <v>10749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>
        <v>200</v>
      </c>
      <c r="AU17" s="13"/>
      <c r="AV17" s="15"/>
      <c r="AW17" s="13"/>
      <c r="AX17" s="14"/>
      <c r="AY17" s="13"/>
      <c r="AZ17" s="13"/>
      <c r="BA17" s="13"/>
      <c r="BB17" s="13">
        <f t="shared" si="6"/>
        <v>1060</v>
      </c>
      <c r="BC17" s="13">
        <f t="shared" si="7"/>
        <v>0</v>
      </c>
      <c r="BD17" s="13">
        <v>200</v>
      </c>
      <c r="BE17" s="13"/>
      <c r="BF17" s="13"/>
      <c r="BG17" s="13"/>
      <c r="BH17" s="13">
        <v>640</v>
      </c>
      <c r="BI17" s="13"/>
      <c r="BJ17" s="13">
        <v>220</v>
      </c>
      <c r="BK17" s="13"/>
      <c r="BL17" s="13"/>
      <c r="BM17" s="13"/>
      <c r="BN17" s="13"/>
      <c r="BO17" s="13"/>
    </row>
    <row r="18" spans="1:67" ht="15.75" customHeight="1">
      <c r="A18" s="34" t="s">
        <v>28</v>
      </c>
      <c r="B18" s="10">
        <f t="shared" si="0"/>
        <v>27328</v>
      </c>
      <c r="C18" s="10">
        <f t="shared" si="1"/>
        <v>0</v>
      </c>
      <c r="D18" s="47">
        <f t="shared" si="8"/>
        <v>0</v>
      </c>
      <c r="E18" s="13"/>
      <c r="F18" s="13">
        <f t="shared" si="2"/>
        <v>11119</v>
      </c>
      <c r="G18" s="13">
        <f t="shared" si="3"/>
        <v>0</v>
      </c>
      <c r="H18" s="47">
        <f t="shared" si="9"/>
        <v>0</v>
      </c>
      <c r="I18" s="15"/>
      <c r="J18" s="15">
        <v>980</v>
      </c>
      <c r="K18" s="15"/>
      <c r="L18" s="15">
        <v>8263</v>
      </c>
      <c r="M18" s="15"/>
      <c r="N18" s="15">
        <v>1484</v>
      </c>
      <c r="O18" s="15"/>
      <c r="P18" s="15"/>
      <c r="Q18" s="15"/>
      <c r="R18" s="15"/>
      <c r="S18" s="15"/>
      <c r="T18" s="15">
        <v>283</v>
      </c>
      <c r="U18" s="15"/>
      <c r="V18" s="15">
        <v>109</v>
      </c>
      <c r="W18" s="15"/>
      <c r="X18" s="15"/>
      <c r="Y18" s="15"/>
      <c r="Z18" s="15"/>
      <c r="AA18" s="15"/>
      <c r="AB18" s="15"/>
      <c r="AC18" s="15"/>
      <c r="AD18" s="13">
        <f t="shared" si="4"/>
        <v>14011</v>
      </c>
      <c r="AE18" s="13">
        <f t="shared" si="5"/>
        <v>0</v>
      </c>
      <c r="AF18" s="15">
        <v>14011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5"/>
      <c r="AZ18" s="15"/>
      <c r="BA18" s="15"/>
      <c r="BB18" s="13">
        <f t="shared" si="6"/>
        <v>2198</v>
      </c>
      <c r="BC18" s="13">
        <f t="shared" si="7"/>
        <v>0</v>
      </c>
      <c r="BD18" s="15">
        <v>235</v>
      </c>
      <c r="BE18" s="15"/>
      <c r="BF18" s="53"/>
      <c r="BG18" s="15"/>
      <c r="BH18" s="15">
        <v>1603</v>
      </c>
      <c r="BI18" s="15"/>
      <c r="BJ18" s="15">
        <v>360</v>
      </c>
      <c r="BK18" s="15"/>
      <c r="BL18" s="15"/>
      <c r="BM18" s="15"/>
      <c r="BN18" s="15"/>
      <c r="BO18" s="15"/>
    </row>
    <row r="19" spans="1:67" s="52" customFormat="1" ht="14.25" customHeight="1">
      <c r="A19" s="35" t="s">
        <v>29</v>
      </c>
      <c r="B19" s="10">
        <f t="shared" si="0"/>
        <v>16354</v>
      </c>
      <c r="C19" s="10">
        <f t="shared" si="1"/>
        <v>304</v>
      </c>
      <c r="D19" s="47">
        <f t="shared" si="8"/>
        <v>1.8588724471077411</v>
      </c>
      <c r="E19" s="49"/>
      <c r="F19" s="13">
        <f t="shared" si="2"/>
        <v>9556</v>
      </c>
      <c r="G19" s="13">
        <f t="shared" si="3"/>
        <v>116</v>
      </c>
      <c r="H19" s="47">
        <f t="shared" si="9"/>
        <v>1.2138970280452073</v>
      </c>
      <c r="I19" s="50"/>
      <c r="J19" s="50">
        <v>3729</v>
      </c>
      <c r="K19" s="50"/>
      <c r="L19" s="50">
        <v>4133</v>
      </c>
      <c r="M19" s="50">
        <v>116</v>
      </c>
      <c r="N19" s="50">
        <v>1040</v>
      </c>
      <c r="O19" s="50"/>
      <c r="P19" s="50"/>
      <c r="Q19" s="50"/>
      <c r="R19" s="50"/>
      <c r="S19" s="50"/>
      <c r="T19" s="50">
        <v>414</v>
      </c>
      <c r="U19" s="50"/>
      <c r="V19" s="50">
        <v>240</v>
      </c>
      <c r="W19" s="50"/>
      <c r="X19" s="50"/>
      <c r="Y19" s="50"/>
      <c r="Z19" s="50"/>
      <c r="AA19" s="50"/>
      <c r="AB19" s="50"/>
      <c r="AC19" s="50"/>
      <c r="AD19" s="13">
        <f t="shared" si="4"/>
        <v>4453</v>
      </c>
      <c r="AE19" s="13">
        <f t="shared" si="5"/>
        <v>0</v>
      </c>
      <c r="AF19" s="50">
        <v>4333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>
        <v>0</v>
      </c>
      <c r="AQ19" s="50"/>
      <c r="AR19" s="50">
        <v>120</v>
      </c>
      <c r="AS19" s="50"/>
      <c r="AT19" s="50"/>
      <c r="AU19" s="50"/>
      <c r="AV19" s="50"/>
      <c r="AW19" s="50"/>
      <c r="AX19" s="51">
        <v>2.5</v>
      </c>
      <c r="AY19" s="50"/>
      <c r="AZ19" s="50">
        <v>0.5</v>
      </c>
      <c r="BA19" s="50"/>
      <c r="BB19" s="13">
        <f t="shared" si="6"/>
        <v>2342</v>
      </c>
      <c r="BC19" s="13">
        <f t="shared" si="7"/>
        <v>188</v>
      </c>
      <c r="BD19" s="50">
        <v>570</v>
      </c>
      <c r="BE19" s="50"/>
      <c r="BF19" s="50">
        <v>0</v>
      </c>
      <c r="BG19" s="50"/>
      <c r="BH19" s="50">
        <v>1601</v>
      </c>
      <c r="BI19" s="50">
        <v>188</v>
      </c>
      <c r="BJ19" s="50">
        <v>171</v>
      </c>
      <c r="BK19" s="50"/>
      <c r="BL19" s="50"/>
      <c r="BM19" s="50"/>
      <c r="BN19" s="50"/>
      <c r="BO19" s="50"/>
    </row>
    <row r="20" spans="1:67" s="52" customFormat="1" ht="17.25" customHeight="1">
      <c r="A20" s="35" t="s">
        <v>30</v>
      </c>
      <c r="B20" s="10">
        <f t="shared" si="0"/>
        <v>22749</v>
      </c>
      <c r="C20" s="10">
        <f t="shared" si="1"/>
        <v>45</v>
      </c>
      <c r="D20" s="47">
        <f t="shared" si="8"/>
        <v>0.1978108927864961</v>
      </c>
      <c r="E20" s="49"/>
      <c r="F20" s="13">
        <f t="shared" si="2"/>
        <v>9858</v>
      </c>
      <c r="G20" s="13">
        <f t="shared" si="3"/>
        <v>25</v>
      </c>
      <c r="H20" s="47">
        <f t="shared" si="9"/>
        <v>0.2536011361330899</v>
      </c>
      <c r="I20" s="50"/>
      <c r="J20" s="50">
        <v>2720</v>
      </c>
      <c r="K20" s="50"/>
      <c r="L20" s="50">
        <v>3471</v>
      </c>
      <c r="M20" s="50"/>
      <c r="N20" s="50">
        <v>2973</v>
      </c>
      <c r="O20" s="50">
        <v>25</v>
      </c>
      <c r="P20" s="50"/>
      <c r="Q20" s="50"/>
      <c r="R20" s="50">
        <v>574</v>
      </c>
      <c r="S20" s="50"/>
      <c r="T20" s="50">
        <v>120</v>
      </c>
      <c r="U20" s="50"/>
      <c r="V20" s="50"/>
      <c r="W20" s="50"/>
      <c r="X20" s="50"/>
      <c r="Y20" s="50"/>
      <c r="Z20" s="50"/>
      <c r="AA20" s="50"/>
      <c r="AB20" s="50"/>
      <c r="AC20" s="50"/>
      <c r="AD20" s="13">
        <f t="shared" si="4"/>
        <v>9247</v>
      </c>
      <c r="AE20" s="13">
        <f t="shared" si="5"/>
        <v>0</v>
      </c>
      <c r="AF20" s="50">
        <v>8268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>
        <v>875</v>
      </c>
      <c r="AQ20" s="50"/>
      <c r="AR20" s="50"/>
      <c r="AS20" s="50"/>
      <c r="AT20" s="50">
        <v>104</v>
      </c>
      <c r="AU20" s="50"/>
      <c r="AV20" s="50"/>
      <c r="AW20" s="50"/>
      <c r="AX20" s="51">
        <v>10</v>
      </c>
      <c r="AY20" s="50"/>
      <c r="AZ20" s="50">
        <v>2</v>
      </c>
      <c r="BA20" s="50"/>
      <c r="BB20" s="13">
        <f t="shared" si="6"/>
        <v>3632</v>
      </c>
      <c r="BC20" s="13">
        <f t="shared" si="7"/>
        <v>20</v>
      </c>
      <c r="BD20" s="50">
        <v>502</v>
      </c>
      <c r="BE20" s="50"/>
      <c r="BF20" s="50"/>
      <c r="BG20" s="50"/>
      <c r="BH20" s="50">
        <v>3130</v>
      </c>
      <c r="BI20" s="50">
        <v>20</v>
      </c>
      <c r="BJ20" s="50"/>
      <c r="BK20" s="50"/>
      <c r="BL20" s="50"/>
      <c r="BM20" s="50"/>
      <c r="BN20" s="50"/>
      <c r="BO20" s="50"/>
    </row>
    <row r="21" spans="1:67" ht="15.75" customHeight="1">
      <c r="A21" s="34" t="s">
        <v>31</v>
      </c>
      <c r="B21" s="10">
        <f t="shared" si="0"/>
        <v>33618</v>
      </c>
      <c r="C21" s="10">
        <f t="shared" si="1"/>
        <v>0</v>
      </c>
      <c r="D21" s="47">
        <f t="shared" si="8"/>
        <v>0</v>
      </c>
      <c r="E21" s="13"/>
      <c r="F21" s="13">
        <f t="shared" si="2"/>
        <v>13211</v>
      </c>
      <c r="G21" s="13">
        <f t="shared" si="3"/>
        <v>0</v>
      </c>
      <c r="H21" s="47">
        <f t="shared" si="9"/>
        <v>0</v>
      </c>
      <c r="I21" s="15"/>
      <c r="J21" s="15">
        <v>3079</v>
      </c>
      <c r="K21" s="15"/>
      <c r="L21" s="15">
        <v>4851</v>
      </c>
      <c r="M21" s="15"/>
      <c r="N21" s="15">
        <v>1889</v>
      </c>
      <c r="O21" s="15"/>
      <c r="P21" s="15">
        <v>1050</v>
      </c>
      <c r="Q21" s="15"/>
      <c r="R21" s="15">
        <v>100</v>
      </c>
      <c r="S21" s="15"/>
      <c r="T21" s="15">
        <v>885</v>
      </c>
      <c r="U21" s="15"/>
      <c r="V21" s="15">
        <v>1087</v>
      </c>
      <c r="W21" s="15"/>
      <c r="X21" s="15">
        <v>270</v>
      </c>
      <c r="Y21" s="15"/>
      <c r="Z21" s="15"/>
      <c r="AA21" s="15"/>
      <c r="AB21" s="15"/>
      <c r="AC21" s="15"/>
      <c r="AD21" s="13">
        <f t="shared" si="4"/>
        <v>16028</v>
      </c>
      <c r="AE21" s="13">
        <f t="shared" si="5"/>
        <v>0</v>
      </c>
      <c r="AF21" s="15">
        <v>15729</v>
      </c>
      <c r="AG21" s="15"/>
      <c r="AH21" s="15"/>
      <c r="AI21" s="15"/>
      <c r="AJ21" s="15">
        <v>193</v>
      </c>
      <c r="AK21" s="15"/>
      <c r="AL21" s="15"/>
      <c r="AM21" s="15"/>
      <c r="AN21" s="15"/>
      <c r="AO21" s="15"/>
      <c r="AP21" s="15">
        <v>106</v>
      </c>
      <c r="AQ21" s="15"/>
      <c r="AR21" s="15"/>
      <c r="AS21" s="15"/>
      <c r="AT21" s="15"/>
      <c r="AU21" s="15"/>
      <c r="AV21" s="15"/>
      <c r="AW21" s="15"/>
      <c r="AX21" s="16">
        <v>255</v>
      </c>
      <c r="AY21" s="15"/>
      <c r="AZ21" s="15">
        <v>29</v>
      </c>
      <c r="BA21" s="15"/>
      <c r="BB21" s="13">
        <f t="shared" si="6"/>
        <v>4095</v>
      </c>
      <c r="BC21" s="13">
        <f t="shared" si="7"/>
        <v>0</v>
      </c>
      <c r="BD21" s="15">
        <v>425</v>
      </c>
      <c r="BE21" s="15"/>
      <c r="BF21" s="15">
        <v>40</v>
      </c>
      <c r="BG21" s="15"/>
      <c r="BH21" s="15">
        <v>3630</v>
      </c>
      <c r="BI21" s="15"/>
      <c r="BJ21" s="15"/>
      <c r="BK21" s="15"/>
      <c r="BL21" s="15"/>
      <c r="BM21" s="15"/>
      <c r="BN21" s="15"/>
      <c r="BO21" s="15"/>
    </row>
    <row r="22" spans="1:67" ht="15" customHeight="1">
      <c r="A22" s="34" t="s">
        <v>32</v>
      </c>
      <c r="B22" s="10">
        <f t="shared" si="0"/>
        <v>40371</v>
      </c>
      <c r="C22" s="10">
        <f t="shared" si="1"/>
        <v>0</v>
      </c>
      <c r="D22" s="47">
        <f t="shared" si="8"/>
        <v>0</v>
      </c>
      <c r="E22" s="13"/>
      <c r="F22" s="13">
        <f t="shared" si="2"/>
        <v>27449</v>
      </c>
      <c r="G22" s="13">
        <f t="shared" si="3"/>
        <v>0</v>
      </c>
      <c r="H22" s="47">
        <f t="shared" si="9"/>
        <v>0</v>
      </c>
      <c r="I22" s="15"/>
      <c r="J22" s="13">
        <v>12970</v>
      </c>
      <c r="K22" s="15"/>
      <c r="L22" s="13">
        <v>7913</v>
      </c>
      <c r="M22" s="15"/>
      <c r="N22" s="13">
        <v>1050</v>
      </c>
      <c r="O22" s="15"/>
      <c r="P22" s="13">
        <v>2791</v>
      </c>
      <c r="Q22" s="15"/>
      <c r="R22" s="13"/>
      <c r="S22" s="15"/>
      <c r="T22" s="13">
        <v>30</v>
      </c>
      <c r="U22" s="15"/>
      <c r="V22" s="13">
        <v>2535</v>
      </c>
      <c r="W22" s="15"/>
      <c r="X22" s="13">
        <v>80</v>
      </c>
      <c r="Y22" s="15"/>
      <c r="Z22" s="13"/>
      <c r="AA22" s="15"/>
      <c r="AB22" s="13">
        <v>80</v>
      </c>
      <c r="AC22" s="15"/>
      <c r="AD22" s="13">
        <f t="shared" si="4"/>
        <v>8743</v>
      </c>
      <c r="AE22" s="13">
        <f t="shared" si="5"/>
        <v>0</v>
      </c>
      <c r="AF22" s="13">
        <v>4620</v>
      </c>
      <c r="AG22" s="15"/>
      <c r="AH22" s="13"/>
      <c r="AI22" s="15"/>
      <c r="AJ22" s="13">
        <v>200</v>
      </c>
      <c r="AK22" s="15"/>
      <c r="AL22" s="13">
        <v>3923</v>
      </c>
      <c r="AM22" s="15"/>
      <c r="AN22" s="13"/>
      <c r="AO22" s="15"/>
      <c r="AP22" s="13"/>
      <c r="AQ22" s="15"/>
      <c r="AR22" s="13"/>
      <c r="AS22" s="15"/>
      <c r="AT22" s="13"/>
      <c r="AU22" s="15"/>
      <c r="AV22" s="15"/>
      <c r="AW22" s="15"/>
      <c r="AX22" s="14">
        <v>5</v>
      </c>
      <c r="AY22" s="15"/>
      <c r="AZ22" s="13">
        <v>33</v>
      </c>
      <c r="BA22" s="15"/>
      <c r="BB22" s="13">
        <f t="shared" si="6"/>
        <v>4141</v>
      </c>
      <c r="BC22" s="13">
        <f t="shared" si="7"/>
        <v>0</v>
      </c>
      <c r="BD22" s="13">
        <v>738</v>
      </c>
      <c r="BE22" s="15"/>
      <c r="BF22" s="13"/>
      <c r="BG22" s="15"/>
      <c r="BH22" s="13">
        <v>2817</v>
      </c>
      <c r="BI22" s="15"/>
      <c r="BJ22" s="13">
        <v>576</v>
      </c>
      <c r="BK22" s="15"/>
      <c r="BL22" s="15">
        <v>10</v>
      </c>
      <c r="BM22" s="15"/>
      <c r="BN22" s="13">
        <v>0</v>
      </c>
      <c r="BO22" s="15"/>
    </row>
    <row r="23" spans="1:67" ht="15" customHeight="1">
      <c r="A23" s="34" t="s">
        <v>33</v>
      </c>
      <c r="B23" s="10">
        <f t="shared" si="0"/>
        <v>15392</v>
      </c>
      <c r="C23" s="10">
        <f t="shared" si="1"/>
        <v>0</v>
      </c>
      <c r="D23" s="47">
        <f t="shared" si="8"/>
        <v>0</v>
      </c>
      <c r="E23" s="13"/>
      <c r="F23" s="13">
        <f t="shared" si="2"/>
        <v>10002</v>
      </c>
      <c r="G23" s="13">
        <f t="shared" si="3"/>
        <v>0</v>
      </c>
      <c r="H23" s="47">
        <f t="shared" si="9"/>
        <v>0</v>
      </c>
      <c r="I23" s="15"/>
      <c r="J23" s="15">
        <v>5062</v>
      </c>
      <c r="K23" s="15"/>
      <c r="L23" s="15">
        <v>2353</v>
      </c>
      <c r="M23" s="15"/>
      <c r="N23" s="15">
        <v>1438</v>
      </c>
      <c r="O23" s="15"/>
      <c r="P23" s="15"/>
      <c r="Q23" s="15"/>
      <c r="R23" s="15"/>
      <c r="S23" s="15"/>
      <c r="T23" s="15">
        <v>60</v>
      </c>
      <c r="U23" s="15"/>
      <c r="V23" s="15">
        <v>834</v>
      </c>
      <c r="W23" s="15"/>
      <c r="X23" s="15">
        <v>255</v>
      </c>
      <c r="Y23" s="15"/>
      <c r="Z23" s="15"/>
      <c r="AA23" s="15"/>
      <c r="AB23" s="15"/>
      <c r="AC23" s="15"/>
      <c r="AD23" s="13">
        <f t="shared" si="4"/>
        <v>4512</v>
      </c>
      <c r="AE23" s="13">
        <f t="shared" si="5"/>
        <v>0</v>
      </c>
      <c r="AF23" s="15">
        <v>4512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v>3</v>
      </c>
      <c r="AY23" s="15"/>
      <c r="AZ23" s="15"/>
      <c r="BA23" s="15"/>
      <c r="BB23" s="13">
        <f t="shared" si="6"/>
        <v>875</v>
      </c>
      <c r="BC23" s="13">
        <f t="shared" si="7"/>
        <v>0</v>
      </c>
      <c r="BD23" s="15"/>
      <c r="BE23" s="15"/>
      <c r="BF23" s="15"/>
      <c r="BG23" s="15"/>
      <c r="BH23" s="15">
        <v>795</v>
      </c>
      <c r="BI23" s="15"/>
      <c r="BJ23" s="15">
        <v>80</v>
      </c>
      <c r="BK23" s="15"/>
      <c r="BL23" s="15"/>
      <c r="BM23" s="15"/>
      <c r="BN23" s="15"/>
      <c r="BO23" s="15"/>
    </row>
    <row r="24" spans="1:67" ht="13.5" customHeight="1">
      <c r="A24" s="34" t="s">
        <v>34</v>
      </c>
      <c r="B24" s="10">
        <f t="shared" si="0"/>
        <v>39055</v>
      </c>
      <c r="C24" s="10">
        <f t="shared" si="1"/>
        <v>0</v>
      </c>
      <c r="D24" s="47">
        <f t="shared" si="8"/>
        <v>0</v>
      </c>
      <c r="E24" s="13"/>
      <c r="F24" s="13">
        <f t="shared" si="2"/>
        <v>23008</v>
      </c>
      <c r="G24" s="13">
        <f t="shared" si="3"/>
        <v>0</v>
      </c>
      <c r="H24" s="47">
        <f t="shared" si="9"/>
        <v>0</v>
      </c>
      <c r="I24" s="15"/>
      <c r="J24" s="15">
        <v>10603</v>
      </c>
      <c r="K24" s="15"/>
      <c r="L24" s="15">
        <v>7429</v>
      </c>
      <c r="M24" s="15"/>
      <c r="N24" s="15">
        <v>1509</v>
      </c>
      <c r="O24" s="15"/>
      <c r="P24" s="15">
        <v>205</v>
      </c>
      <c r="Q24" s="15"/>
      <c r="R24" s="15"/>
      <c r="S24" s="15"/>
      <c r="T24" s="15">
        <v>210</v>
      </c>
      <c r="U24" s="15"/>
      <c r="V24" s="15">
        <v>2825</v>
      </c>
      <c r="W24" s="15"/>
      <c r="X24" s="15">
        <v>227</v>
      </c>
      <c r="Y24" s="15"/>
      <c r="Z24" s="15"/>
      <c r="AA24" s="15"/>
      <c r="AB24" s="15"/>
      <c r="AC24" s="15"/>
      <c r="AD24" s="13">
        <f t="shared" si="4"/>
        <v>12418</v>
      </c>
      <c r="AE24" s="13">
        <f t="shared" si="5"/>
        <v>0</v>
      </c>
      <c r="AF24" s="15">
        <v>8851</v>
      </c>
      <c r="AG24" s="15"/>
      <c r="AH24" s="15">
        <v>1647</v>
      </c>
      <c r="AI24" s="15"/>
      <c r="AJ24" s="15">
        <v>1920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v>8</v>
      </c>
      <c r="AY24" s="15"/>
      <c r="AZ24" s="15">
        <v>42</v>
      </c>
      <c r="BA24" s="15"/>
      <c r="BB24" s="13">
        <f t="shared" si="6"/>
        <v>3579</v>
      </c>
      <c r="BC24" s="13">
        <f t="shared" si="7"/>
        <v>0</v>
      </c>
      <c r="BD24" s="15">
        <v>1513</v>
      </c>
      <c r="BE24" s="15"/>
      <c r="BF24" s="15"/>
      <c r="BG24" s="15"/>
      <c r="BH24" s="15">
        <v>1779</v>
      </c>
      <c r="BI24" s="15"/>
      <c r="BJ24" s="15">
        <v>287</v>
      </c>
      <c r="BK24" s="15"/>
      <c r="BL24" s="15"/>
      <c r="BM24" s="15"/>
      <c r="BN24" s="15"/>
      <c r="BO24" s="15"/>
    </row>
    <row r="25" spans="1:67" ht="15" customHeight="1">
      <c r="A25" s="9" t="s">
        <v>35</v>
      </c>
      <c r="B25" s="10">
        <f t="shared" si="0"/>
        <v>63228</v>
      </c>
      <c r="C25" s="10">
        <f t="shared" si="1"/>
        <v>0</v>
      </c>
      <c r="D25" s="47">
        <f t="shared" si="8"/>
        <v>0</v>
      </c>
      <c r="E25" s="13"/>
      <c r="F25" s="13">
        <f t="shared" si="2"/>
        <v>39253</v>
      </c>
      <c r="G25" s="13">
        <f t="shared" si="3"/>
        <v>0</v>
      </c>
      <c r="H25" s="47">
        <f t="shared" si="9"/>
        <v>0</v>
      </c>
      <c r="I25" s="13"/>
      <c r="J25" s="13">
        <v>24359</v>
      </c>
      <c r="K25" s="13"/>
      <c r="L25" s="13">
        <v>11477</v>
      </c>
      <c r="M25" s="13"/>
      <c r="N25" s="13">
        <v>964</v>
      </c>
      <c r="O25" s="15"/>
      <c r="P25" s="13">
        <v>50</v>
      </c>
      <c r="Q25" s="13"/>
      <c r="R25" s="13"/>
      <c r="S25" s="13"/>
      <c r="T25" s="13">
        <v>627</v>
      </c>
      <c r="U25" s="13"/>
      <c r="V25" s="13">
        <v>455</v>
      </c>
      <c r="W25" s="13"/>
      <c r="X25" s="13">
        <v>50</v>
      </c>
      <c r="Y25" s="13"/>
      <c r="Z25" s="13">
        <v>1271</v>
      </c>
      <c r="AA25" s="13"/>
      <c r="AB25" s="13">
        <v>0</v>
      </c>
      <c r="AC25" s="13"/>
      <c r="AD25" s="13">
        <f t="shared" si="4"/>
        <v>21233</v>
      </c>
      <c r="AE25" s="13">
        <f t="shared" si="5"/>
        <v>0</v>
      </c>
      <c r="AF25" s="13">
        <v>10160</v>
      </c>
      <c r="AG25" s="13"/>
      <c r="AH25" s="13">
        <v>10473</v>
      </c>
      <c r="AI25" s="13"/>
      <c r="AJ25" s="13"/>
      <c r="AK25" s="13"/>
      <c r="AL25" s="13"/>
      <c r="AM25" s="13"/>
      <c r="AN25" s="13"/>
      <c r="AO25" s="13"/>
      <c r="AP25" s="13">
        <v>500</v>
      </c>
      <c r="AQ25" s="13"/>
      <c r="AR25" s="13">
        <v>100</v>
      </c>
      <c r="AS25" s="13"/>
      <c r="AT25" s="13"/>
      <c r="AU25" s="13"/>
      <c r="AV25" s="13"/>
      <c r="AW25" s="13"/>
      <c r="AX25" s="14">
        <v>850</v>
      </c>
      <c r="AY25" s="13"/>
      <c r="AZ25" s="13">
        <v>145</v>
      </c>
      <c r="BA25" s="13"/>
      <c r="BB25" s="13">
        <f t="shared" si="6"/>
        <v>1747</v>
      </c>
      <c r="BC25" s="13">
        <f t="shared" si="7"/>
        <v>0</v>
      </c>
      <c r="BD25" s="13"/>
      <c r="BE25" s="13"/>
      <c r="BF25" s="13"/>
      <c r="BG25" s="13"/>
      <c r="BH25" s="13">
        <v>1647</v>
      </c>
      <c r="BI25" s="13"/>
      <c r="BJ25" s="13"/>
      <c r="BK25" s="13"/>
      <c r="BL25" s="13"/>
      <c r="BM25" s="13"/>
      <c r="BN25" s="13">
        <v>100</v>
      </c>
      <c r="BO25" s="13"/>
    </row>
    <row r="26" spans="1:67" ht="18" customHeight="1">
      <c r="A26" s="9" t="s">
        <v>36</v>
      </c>
      <c r="B26" s="10">
        <f t="shared" si="0"/>
        <v>62110</v>
      </c>
      <c r="C26" s="10">
        <f t="shared" si="1"/>
        <v>0</v>
      </c>
      <c r="D26" s="47">
        <f t="shared" si="8"/>
        <v>0</v>
      </c>
      <c r="E26" s="13"/>
      <c r="F26" s="13">
        <f t="shared" si="2"/>
        <v>26489</v>
      </c>
      <c r="G26" s="13">
        <f t="shared" si="3"/>
        <v>0</v>
      </c>
      <c r="H26" s="47">
        <f t="shared" si="9"/>
        <v>0</v>
      </c>
      <c r="I26" s="13"/>
      <c r="J26" s="13">
        <v>2557</v>
      </c>
      <c r="K26" s="13"/>
      <c r="L26" s="13">
        <v>14779</v>
      </c>
      <c r="M26" s="13"/>
      <c r="N26" s="13">
        <v>1950</v>
      </c>
      <c r="O26" s="13"/>
      <c r="P26" s="13">
        <v>4375</v>
      </c>
      <c r="Q26" s="13"/>
      <c r="R26" s="13">
        <v>2</v>
      </c>
      <c r="S26" s="13"/>
      <c r="T26" s="13">
        <v>2522</v>
      </c>
      <c r="U26" s="13"/>
      <c r="V26" s="13">
        <v>4</v>
      </c>
      <c r="W26" s="13"/>
      <c r="X26" s="13">
        <v>300</v>
      </c>
      <c r="Y26" s="13"/>
      <c r="Z26" s="13"/>
      <c r="AA26" s="13"/>
      <c r="AB26" s="13"/>
      <c r="AC26" s="13"/>
      <c r="AD26" s="13">
        <f t="shared" si="4"/>
        <v>29340</v>
      </c>
      <c r="AE26" s="13">
        <f t="shared" si="5"/>
        <v>0</v>
      </c>
      <c r="AF26" s="13">
        <v>22786</v>
      </c>
      <c r="AG26" s="13"/>
      <c r="AH26" s="13">
        <v>1452</v>
      </c>
      <c r="AI26" s="13"/>
      <c r="AJ26" s="13">
        <v>2715</v>
      </c>
      <c r="AK26" s="13"/>
      <c r="AL26" s="13">
        <v>2387</v>
      </c>
      <c r="AM26" s="13"/>
      <c r="AN26" s="13">
        <v>0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4">
        <v>52</v>
      </c>
      <c r="AY26" s="13"/>
      <c r="AZ26" s="13">
        <v>5</v>
      </c>
      <c r="BA26" s="13"/>
      <c r="BB26" s="13">
        <f t="shared" si="6"/>
        <v>6224</v>
      </c>
      <c r="BC26" s="13">
        <f t="shared" si="7"/>
        <v>0</v>
      </c>
      <c r="BD26" s="13">
        <v>3126</v>
      </c>
      <c r="BE26" s="13"/>
      <c r="BF26" s="13">
        <v>403</v>
      </c>
      <c r="BG26" s="13"/>
      <c r="BH26" s="13">
        <v>2395</v>
      </c>
      <c r="BI26" s="13"/>
      <c r="BJ26" s="13">
        <v>300</v>
      </c>
      <c r="BK26" s="13"/>
      <c r="BL26" s="13"/>
      <c r="BM26" s="13"/>
      <c r="BN26" s="13"/>
      <c r="BO26" s="13"/>
    </row>
    <row r="27" spans="1:67" s="57" customFormat="1" ht="15.75">
      <c r="A27" s="54" t="s">
        <v>111</v>
      </c>
      <c r="B27" s="11">
        <f>SUM(B6:B26)</f>
        <v>633511</v>
      </c>
      <c r="C27" s="11">
        <f>SUM(C6:C26)</f>
        <v>834</v>
      </c>
      <c r="D27" s="17">
        <f t="shared" si="8"/>
        <v>0.13164727999987372</v>
      </c>
      <c r="E27" s="55">
        <f>SUM(E6:E26)</f>
        <v>0</v>
      </c>
      <c r="F27" s="36">
        <f t="shared" si="2"/>
        <v>307919</v>
      </c>
      <c r="G27" s="36">
        <f t="shared" si="3"/>
        <v>141</v>
      </c>
      <c r="H27" s="56">
        <f t="shared" si="9"/>
        <v>0.04579126328677347</v>
      </c>
      <c r="I27" s="53">
        <f>SUM(I6:I26)</f>
        <v>0</v>
      </c>
      <c r="J27" s="53">
        <f>SUM(J6:J26)</f>
        <v>121195</v>
      </c>
      <c r="K27" s="55"/>
      <c r="L27" s="53">
        <f>SUM(L6:L26)</f>
        <v>107878</v>
      </c>
      <c r="M27" s="55">
        <f>SUM(M6:M26)</f>
        <v>116</v>
      </c>
      <c r="N27" s="53">
        <f>SUM(N6:N26)</f>
        <v>37070</v>
      </c>
      <c r="O27" s="55">
        <f>SUM(O6:O26)</f>
        <v>25</v>
      </c>
      <c r="P27" s="53">
        <f>SUM(P6:P26)</f>
        <v>12375</v>
      </c>
      <c r="Q27" s="55">
        <f aca="true" t="shared" si="10" ref="Q27:AE27">SUM(Q6:Q26)</f>
        <v>0</v>
      </c>
      <c r="R27" s="53">
        <f t="shared" si="10"/>
        <v>1540</v>
      </c>
      <c r="S27" s="55">
        <f t="shared" si="10"/>
        <v>0</v>
      </c>
      <c r="T27" s="53">
        <f t="shared" si="10"/>
        <v>9755</v>
      </c>
      <c r="U27" s="55">
        <f t="shared" si="10"/>
        <v>0</v>
      </c>
      <c r="V27" s="53">
        <f t="shared" si="10"/>
        <v>14357</v>
      </c>
      <c r="W27" s="55">
        <f t="shared" si="10"/>
        <v>0</v>
      </c>
      <c r="X27" s="53">
        <f t="shared" si="10"/>
        <v>2156</v>
      </c>
      <c r="Y27" s="55">
        <f t="shared" si="10"/>
        <v>0</v>
      </c>
      <c r="Z27" s="53">
        <f>SUM(Z6:Z26)</f>
        <v>1413</v>
      </c>
      <c r="AA27" s="55">
        <f>SUM(AA6:AA26)</f>
        <v>0</v>
      </c>
      <c r="AB27" s="53">
        <f>SUM(AB6:AB26)</f>
        <v>180</v>
      </c>
      <c r="AC27" s="55">
        <f>SUM(AC6:AC26)</f>
        <v>0</v>
      </c>
      <c r="AD27" s="53">
        <f t="shared" si="10"/>
        <v>253443</v>
      </c>
      <c r="AE27" s="53">
        <f t="shared" si="10"/>
        <v>0</v>
      </c>
      <c r="AF27" s="53">
        <f>SUM(AF6:AF26)</f>
        <v>215926</v>
      </c>
      <c r="AG27" s="55">
        <f>SUM(AG6:AG26)</f>
        <v>0</v>
      </c>
      <c r="AH27" s="53">
        <f aca="true" t="shared" si="11" ref="AH27:BA27">SUM(AH6:AH26)</f>
        <v>13572</v>
      </c>
      <c r="AI27" s="55">
        <f t="shared" si="11"/>
        <v>0</v>
      </c>
      <c r="AJ27" s="53">
        <f t="shared" si="11"/>
        <v>5128</v>
      </c>
      <c r="AK27" s="55">
        <f t="shared" si="11"/>
        <v>0</v>
      </c>
      <c r="AL27" s="53">
        <f t="shared" si="11"/>
        <v>11976</v>
      </c>
      <c r="AM27" s="55">
        <f t="shared" si="11"/>
        <v>0</v>
      </c>
      <c r="AN27" s="53">
        <f t="shared" si="11"/>
        <v>820</v>
      </c>
      <c r="AO27" s="55">
        <f t="shared" si="11"/>
        <v>0</v>
      </c>
      <c r="AP27" s="53">
        <f t="shared" si="11"/>
        <v>3075</v>
      </c>
      <c r="AQ27" s="55">
        <f t="shared" si="11"/>
        <v>0</v>
      </c>
      <c r="AR27" s="53">
        <f t="shared" si="11"/>
        <v>2642</v>
      </c>
      <c r="AS27" s="55">
        <f t="shared" si="11"/>
        <v>0</v>
      </c>
      <c r="AT27" s="53">
        <f t="shared" si="11"/>
        <v>304</v>
      </c>
      <c r="AU27" s="55">
        <f t="shared" si="11"/>
        <v>0</v>
      </c>
      <c r="AV27" s="53">
        <f t="shared" si="11"/>
        <v>0</v>
      </c>
      <c r="AW27" s="55">
        <f t="shared" si="11"/>
        <v>0</v>
      </c>
      <c r="AX27" s="53">
        <f t="shared" si="11"/>
        <v>1593</v>
      </c>
      <c r="AY27" s="55">
        <f t="shared" si="11"/>
        <v>0</v>
      </c>
      <c r="AZ27" s="53">
        <f t="shared" si="11"/>
        <v>1250</v>
      </c>
      <c r="BA27" s="55">
        <f t="shared" si="11"/>
        <v>0</v>
      </c>
      <c r="BB27" s="36">
        <f t="shared" si="6"/>
        <v>68726</v>
      </c>
      <c r="BC27" s="36">
        <f>BI27+BK27+BO27</f>
        <v>693</v>
      </c>
      <c r="BD27" s="53">
        <f>SUM(BD6:BD26)</f>
        <v>13699</v>
      </c>
      <c r="BE27" s="55">
        <f>SUM(BE6:BE26)</f>
        <v>0</v>
      </c>
      <c r="BF27" s="53">
        <f>SUM(BF6:BF26)</f>
        <v>1093</v>
      </c>
      <c r="BG27" s="53">
        <f>SUM(BG7:BG26)</f>
        <v>0</v>
      </c>
      <c r="BH27" s="53">
        <f>SUM(BH6:BH26)</f>
        <v>46528</v>
      </c>
      <c r="BI27" s="55">
        <f>SUM(BI6:BI26)</f>
        <v>693</v>
      </c>
      <c r="BJ27" s="53">
        <v>6653</v>
      </c>
      <c r="BK27" s="53">
        <f>SUM(BK7:BK26)</f>
        <v>0</v>
      </c>
      <c r="BL27" s="53">
        <f>SUM(BL6:BL26)</f>
        <v>10</v>
      </c>
      <c r="BM27" s="53"/>
      <c r="BN27" s="53">
        <f>SUM(BN6:BN26)</f>
        <v>743</v>
      </c>
      <c r="BO27" s="53"/>
    </row>
    <row r="28" spans="1:67" s="57" customFormat="1" ht="15.75">
      <c r="A28" s="58" t="s">
        <v>72</v>
      </c>
      <c r="B28" s="11">
        <v>613431</v>
      </c>
      <c r="C28" s="11">
        <v>71608</v>
      </c>
      <c r="D28" s="56">
        <f>C28/B28*100</f>
        <v>11.673358535841846</v>
      </c>
      <c r="E28" s="55">
        <v>8908</v>
      </c>
      <c r="F28" s="53">
        <v>298456</v>
      </c>
      <c r="G28" s="36">
        <v>47046</v>
      </c>
      <c r="H28" s="17">
        <f>G28/F28*100</f>
        <v>15.763127563191896</v>
      </c>
      <c r="I28" s="55">
        <v>5645</v>
      </c>
      <c r="J28" s="53">
        <v>137626</v>
      </c>
      <c r="K28" s="55">
        <v>7914</v>
      </c>
      <c r="L28" s="53">
        <v>97255</v>
      </c>
      <c r="M28" s="55">
        <v>19604</v>
      </c>
      <c r="N28" s="53">
        <v>33765</v>
      </c>
      <c r="O28" s="55">
        <v>12365</v>
      </c>
      <c r="P28" s="53">
        <v>11387</v>
      </c>
      <c r="Q28" s="55">
        <v>0</v>
      </c>
      <c r="R28" s="53">
        <v>2312</v>
      </c>
      <c r="S28" s="55">
        <v>0</v>
      </c>
      <c r="T28" s="53">
        <v>4990</v>
      </c>
      <c r="U28" s="55">
        <v>90</v>
      </c>
      <c r="V28" s="53">
        <v>9644</v>
      </c>
      <c r="W28" s="55">
        <v>970</v>
      </c>
      <c r="X28" s="53">
        <v>877</v>
      </c>
      <c r="Y28" s="55">
        <v>350</v>
      </c>
      <c r="Z28" s="53">
        <v>600</v>
      </c>
      <c r="AA28" s="55">
        <v>0</v>
      </c>
      <c r="AB28" s="53"/>
      <c r="AC28" s="55">
        <v>0</v>
      </c>
      <c r="AD28" s="53">
        <v>242506</v>
      </c>
      <c r="AE28" s="53">
        <v>5680</v>
      </c>
      <c r="AF28" s="53">
        <v>209441</v>
      </c>
      <c r="AG28" s="55">
        <v>3534</v>
      </c>
      <c r="AH28" s="53">
        <v>12616</v>
      </c>
      <c r="AI28" s="55">
        <v>223</v>
      </c>
      <c r="AJ28" s="53">
        <v>4599</v>
      </c>
      <c r="AK28" s="55">
        <v>0</v>
      </c>
      <c r="AL28" s="53">
        <v>11938</v>
      </c>
      <c r="AM28" s="55">
        <v>215</v>
      </c>
      <c r="AN28" s="53">
        <v>920</v>
      </c>
      <c r="AO28" s="55">
        <v>700</v>
      </c>
      <c r="AP28" s="53">
        <v>2557</v>
      </c>
      <c r="AQ28" s="55">
        <v>598</v>
      </c>
      <c r="AR28" s="53">
        <v>725</v>
      </c>
      <c r="AS28" s="55">
        <v>410</v>
      </c>
      <c r="AT28" s="53">
        <v>415</v>
      </c>
      <c r="AU28" s="55">
        <v>0</v>
      </c>
      <c r="AV28" s="53">
        <v>0</v>
      </c>
      <c r="AW28" s="55">
        <v>0</v>
      </c>
      <c r="AX28" s="53">
        <v>1798</v>
      </c>
      <c r="AY28" s="55">
        <v>0</v>
      </c>
      <c r="AZ28" s="53">
        <v>1263</v>
      </c>
      <c r="BA28" s="55">
        <v>56</v>
      </c>
      <c r="BB28" s="53">
        <v>69384</v>
      </c>
      <c r="BC28" s="53">
        <v>12435</v>
      </c>
      <c r="BD28" s="53">
        <v>13387</v>
      </c>
      <c r="BE28" s="55">
        <v>0</v>
      </c>
      <c r="BF28" s="53">
        <v>1086</v>
      </c>
      <c r="BG28" s="53">
        <v>0</v>
      </c>
      <c r="BH28" s="53">
        <v>53545</v>
      </c>
      <c r="BI28" s="55">
        <v>10770</v>
      </c>
      <c r="BJ28" s="53">
        <v>6856</v>
      </c>
      <c r="BK28" s="55">
        <v>675</v>
      </c>
      <c r="BL28" s="55"/>
      <c r="BM28" s="55"/>
      <c r="BN28" s="53"/>
      <c r="BO28" s="53"/>
    </row>
  </sheetData>
  <sheetProtection/>
  <mergeCells count="38">
    <mergeCell ref="AV4:AW4"/>
    <mergeCell ref="BF4:BG4"/>
    <mergeCell ref="AX3:AY4"/>
    <mergeCell ref="BN4:BO4"/>
    <mergeCell ref="BH4:BI4"/>
    <mergeCell ref="BJ4:BK4"/>
    <mergeCell ref="BL4:BM4"/>
    <mergeCell ref="BD4:BE4"/>
    <mergeCell ref="P4:Q4"/>
    <mergeCell ref="R4:S4"/>
    <mergeCell ref="BB4:BC4"/>
    <mergeCell ref="AZ3:BA4"/>
    <mergeCell ref="AD4:AE4"/>
    <mergeCell ref="AF4:AG4"/>
    <mergeCell ref="AH4:AI4"/>
    <mergeCell ref="AP4:AQ4"/>
    <mergeCell ref="AR4:AS4"/>
    <mergeCell ref="AT4:AU4"/>
    <mergeCell ref="B1:BI1"/>
    <mergeCell ref="BH2:BI2"/>
    <mergeCell ref="M2:O2"/>
    <mergeCell ref="T4:U4"/>
    <mergeCell ref="V4:W4"/>
    <mergeCell ref="BB3:BO3"/>
    <mergeCell ref="F4:I4"/>
    <mergeCell ref="J4:K4"/>
    <mergeCell ref="L4:M4"/>
    <mergeCell ref="N4:O4"/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</mergeCells>
  <printOptions horizontalCentered="1" verticalCentered="1"/>
  <pageMargins left="0.7874015748031497" right="0.3937007874015748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2017-04-24T04:11:05Z</cp:lastPrinted>
  <dcterms:created xsi:type="dcterms:W3CDTF">2016-12-20T07:25:22Z</dcterms:created>
  <dcterms:modified xsi:type="dcterms:W3CDTF">2017-04-25T06:47:25Z</dcterms:modified>
  <cp:category/>
  <cp:version/>
  <cp:contentType/>
  <cp:contentStatus/>
</cp:coreProperties>
</file>