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уборка кормовых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3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<sst xmlns="http://schemas.openxmlformats.org/spreadsheetml/2006/main" count="415" uniqueCount="143">
  <si>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</si>
  <si>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</si>
  <si>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</si>
  <si>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</si>
  <si>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</si>
  <si>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</si>
  <si>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</si>
  <si>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</si>
  <si>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</si>
  <si>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</si>
  <si>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</si>
  <si>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</si>
  <si>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</si>
  <si>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</si>
  <si>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</si>
  <si>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</si>
  <si>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</si>
  <si>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</si>
  <si>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</si>
  <si>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</si>
  <si>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</si>
  <si>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</si>
  <si>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</si>
  <si>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</si>
  <si>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</si>
  <si>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</si>
  <si>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</si>
  <si>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</si>
  <si>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</si>
  <si>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</si>
  <si>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</si>
  <si>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</si>
  <si>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</si>
  <si>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</si>
  <si>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</si>
  <si>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</si>
  <si>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</si>
  <si>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</si>
  <si>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</si>
  <si>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</si>
  <si>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</si>
  <si>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</si>
  <si>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</si>
  <si>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</si>
  <si>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</si>
  <si>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</si>
  <si>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</si>
  <si>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</si>
  <si>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</si>
  <si>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</si>
  <si>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</si>
  <si>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</si>
  <si>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</si>
  <si>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</si>
  <si>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</si>
  <si>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</si>
  <si>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</si>
  <si>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</si>
  <si>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</si>
  <si>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</si>
  <si>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</si>
  <si>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</si>
  <si>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</si>
  <si>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</si>
  <si>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</si>
  <si>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</si>
  <si>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</si>
  <si>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</si>
  <si>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</si>
  <si>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</si>
  <si>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</si>
  <si>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</si>
  <si>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</si>
  <si>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</si>
  <si>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</si>
  <si>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</si>
  <si>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</si>
  <si>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</si>
  <si>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</si>
  <si>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</si>
  <si>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</si>
  <si>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</si>
  <si>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</si>
  <si>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</si>
  <si>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</si>
  <si>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</si>
  <si>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</si>
  <si>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</si>
  <si>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</si>
  <si>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</si>
  <si>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</si>
  <si>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</si>
  <si>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</si>
  <si>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</si>
  <si>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</si>
  <si>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</si>
  <si>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</si>
  <si>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</si>
  <si>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</si>
  <si>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</si>
  <si>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</si>
  <si>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</si>
  <si>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</si>
  <si>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</si>
  <si>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</si>
  <si>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</si>
  <si>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</si>
  <si>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</si>
  <si>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</si>
  <si>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</si>
  <si>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</si>
  <si>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02.08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</si>
  <si>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</si>
  <si>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</si>
  <si>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</si>
  <si>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</si>
  <si>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</si>
  <si>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</si>
  <si>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</si>
  <si>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</si>
  <si>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</si>
  <si>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Уборка зерновых и зернобобовых культур                                      05.08.2019</t>
  </si>
  <si>
    <t>Уборка технических культур, картофеля и овощей               05.08.2019</t>
  </si>
  <si>
    <t>Оперативная информация об агрометеорологических условиях  на территори Ульяновской области по состоянию на 05.08.2019</t>
  </si>
  <si>
    <t>05.08</t>
  </si>
  <si>
    <t>30 мм, дождь</t>
  </si>
  <si>
    <t>дождь</t>
  </si>
  <si>
    <t>27,4 мм, 14 градусов, дождь</t>
  </si>
  <si>
    <t>7 мм, 17 градусов, дождь</t>
  </si>
  <si>
    <t>31 мм</t>
  </si>
  <si>
    <t>12 градусов, дождь</t>
  </si>
  <si>
    <t>15 мм, дождь</t>
  </si>
  <si>
    <t>10 градусов, дождь</t>
  </si>
  <si>
    <t>5 мм, дождь, 10 градусов</t>
  </si>
  <si>
    <t>8 мм, дождь</t>
  </si>
  <si>
    <t>дождь, 16 градусов</t>
  </si>
  <si>
    <t>14 градусов, дождь</t>
  </si>
  <si>
    <t>дождь, 9 градусов</t>
  </si>
  <si>
    <t>дождь, 11 градусов</t>
  </si>
  <si>
    <t>дождь, 13 градусов</t>
  </si>
  <si>
    <t>13 градусов, дождь</t>
  </si>
  <si>
    <t>25 мм, дождь, 16 градусов</t>
  </si>
  <si>
    <t>10 мм, дождь, 13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</si>
</sst>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166" fontId="21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6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7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6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28" xfId="0" applyNumberFormat="1" applyFont="1" applyFill="1" applyBorder="1" applyAlignment="1">
      <alignment horizontal="center" vertical="center" wrapText="1"/>
    </xf>
    <xf numFmtId="164" fontId="21" fillId="25" borderId="29" xfId="0" applyNumberFormat="1" applyFont="1" applyFill="1" applyBorder="1" applyAlignment="1">
      <alignment horizontal="center" vertical="center" wrapText="1"/>
    </xf>
    <xf numFmtId="164" fontId="21" fillId="25" borderId="24" xfId="0" applyNumberFormat="1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Font="1" applyFill="1" applyBorder="1" applyAlignment="1" applyProtection="1">
      <alignment horizontal="center" vertical="center" wrapText="1"/>
      <protection locked="0"/>
    </xf>
    <xf numFmtId="0" fontId="19" fillId="25" borderId="33" xfId="99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2" xfId="0" applyNumberFormat="1" applyFont="1" applyFill="1" applyBorder="1" applyAlignment="1">
      <alignment horizontal="center"/>
    </xf>
    <xf numFmtId="1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3" xfId="99" applyNumberFormat="1" applyFont="1" applyFill="1" applyBorder="1" applyAlignment="1" applyProtection="1">
      <alignment horizontal="center" vertical="center" wrapText="1"/>
      <protection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left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0" fontId="20" fillId="25" borderId="30" xfId="99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>
      <alignment horizontal="center" vertical="center" wrapText="1"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left" vertical="center" wrapText="1"/>
      <protection locked="0"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32" xfId="99" applyNumberFormat="1" applyFont="1" applyFill="1" applyBorder="1" applyAlignment="1" applyProtection="1">
      <alignment horizontal="center" vertical="center" wrapText="1"/>
      <protection/>
    </xf>
    <xf numFmtId="0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6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42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30" xfId="99" applyFont="1" applyFill="1" applyBorder="1" applyAlignment="1" applyProtection="1">
      <alignment horizontal="center" vertical="center" wrapText="1"/>
      <protection/>
    </xf>
    <xf numFmtId="0" fontId="21" fillId="25" borderId="31" xfId="99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21" fillId="25" borderId="29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0" applyFont="1" applyFill="1" applyBorder="1" applyAlignment="1" applyProtection="1">
      <alignment horizontal="center" vertical="center" wrapText="1"/>
      <protection locked="0"/>
    </xf>
    <xf numFmtId="1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6" xfId="0" applyNumberFormat="1" applyFont="1" applyFill="1" applyBorder="1" applyAlignment="1" applyProtection="1">
      <alignment horizontal="center" vertical="center" wrapText="1"/>
      <protection/>
    </xf>
    <xf numFmtId="1" fontId="21" fillId="25" borderId="26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 locked="0"/>
    </xf>
    <xf numFmtId="0" fontId="19" fillId="25" borderId="4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/>
    </xf>
    <xf numFmtId="164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0" fontId="21" fillId="25" borderId="28" xfId="0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6" xfId="99" applyNumberFormat="1" applyFont="1" applyFill="1" applyBorder="1" applyAlignment="1" applyProtection="1">
      <alignment horizontal="center" vertical="center" wrapText="1"/>
      <protection/>
    </xf>
    <xf numFmtId="0" fontId="19" fillId="25" borderId="2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5" xfId="0" applyNumberFormat="1" applyFont="1" applyFill="1" applyBorder="1" applyAlignment="1" applyProtection="1">
      <alignment horizontal="center" vertical="center" wrapText="1"/>
      <protection/>
    </xf>
    <xf numFmtId="0" fontId="19" fillId="25" borderId="48" xfId="0" applyFont="1" applyFill="1" applyBorder="1" applyAlignment="1" applyProtection="1">
      <alignment horizontal="center" vertical="center" wrapText="1"/>
      <protection locked="0"/>
    </xf>
    <xf numFmtId="164" fontId="19" fillId="25" borderId="49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8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4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1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4" xfId="0" applyNumberFormat="1" applyFont="1" applyFill="1" applyBorder="1" applyAlignment="1" applyProtection="1">
      <alignment horizontal="center" vertical="center" wrapText="1"/>
      <protection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164" fontId="19" fillId="25" borderId="33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0" fontId="19" fillId="25" borderId="57" xfId="99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164" fontId="19" fillId="25" borderId="55" xfId="0" applyNumberFormat="1" applyFont="1" applyFill="1" applyBorder="1" applyAlignment="1">
      <alignment horizontal="center" vertical="center" wrapText="1"/>
    </xf>
    <xf numFmtId="0" fontId="19" fillId="25" borderId="58" xfId="99" applyFont="1" applyFill="1" applyBorder="1" applyAlignment="1" applyProtection="1">
      <alignment horizontal="center" vertical="center" wrapText="1"/>
      <protection locked="0"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9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0" xfId="99" applyFont="1" applyFill="1" applyBorder="1" applyAlignment="1" applyProtection="1">
      <alignment horizontal="center" vertical="center" wrapText="1"/>
      <protection locked="0"/>
    </xf>
    <xf numFmtId="0" fontId="19" fillId="25" borderId="57" xfId="0" applyFont="1" applyFill="1" applyBorder="1" applyAlignment="1">
      <alignment horizontal="center" vertical="center" wrapText="1"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 locked="0"/>
    </xf>
    <xf numFmtId="164" fontId="19" fillId="25" borderId="33" xfId="0" applyNumberFormat="1" applyFont="1" applyFill="1" applyBorder="1" applyAlignment="1">
      <alignment horizontal="center" vertical="center" wrapText="1"/>
    </xf>
    <xf numFmtId="164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0" applyNumberFormat="1" applyFont="1" applyFill="1" applyBorder="1" applyAlignment="1">
      <alignment horizontal="center" vertical="center" wrapText="1"/>
    </xf>
    <xf numFmtId="164" fontId="19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164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/>
    </xf>
    <xf numFmtId="0" fontId="19" fillId="25" borderId="32" xfId="0" applyFont="1" applyFill="1" applyBorder="1" applyAlignment="1" applyProtection="1">
      <alignment horizontal="center" vertical="center" wrapText="1"/>
      <protection/>
    </xf>
    <xf numFmtId="0" fontId="19" fillId="25" borderId="34" xfId="99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2" xfId="0" applyNumberFormat="1" applyFont="1" applyFill="1" applyBorder="1" applyAlignment="1">
      <alignment horizontal="center" vertical="center" wrapText="1"/>
    </xf>
    <xf numFmtId="3" fontId="19" fillId="25" borderId="33" xfId="0" applyNumberFormat="1" applyFont="1" applyFill="1" applyBorder="1" applyAlignment="1">
      <alignment horizontal="center" vertical="center" wrapText="1"/>
    </xf>
    <xf numFmtId="1" fontId="19" fillId="25" borderId="62" xfId="0" applyNumberFormat="1" applyFont="1" applyFill="1" applyBorder="1" applyAlignment="1" applyProtection="1">
      <alignment horizontal="center" vertical="center" wrapText="1"/>
      <protection/>
    </xf>
    <xf numFmtId="1" fontId="19" fillId="25" borderId="63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0" fontId="19" fillId="25" borderId="65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 locked="0"/>
    </xf>
    <xf numFmtId="164" fontId="19" fillId="25" borderId="64" xfId="0" applyNumberFormat="1" applyFont="1" applyFill="1" applyBorder="1" applyAlignment="1">
      <alignment horizontal="center" vertical="center" wrapText="1"/>
    </xf>
    <xf numFmtId="164" fontId="19" fillId="25" borderId="6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5" xfId="0" applyNumberFormat="1" applyFont="1" applyFill="1" applyBorder="1" applyAlignment="1">
      <alignment horizontal="center" vertical="center" wrapText="1"/>
    </xf>
    <xf numFmtId="1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5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 wrapText="1"/>
    </xf>
    <xf numFmtId="164" fontId="19" fillId="25" borderId="6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4" xfId="99" applyNumberFormat="1" applyFont="1" applyFill="1" applyBorder="1" applyAlignment="1" applyProtection="1">
      <alignment horizontal="center" vertical="center" wrapText="1"/>
      <protection/>
    </xf>
    <xf numFmtId="164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9" xfId="0" applyNumberFormat="1" applyFont="1" applyFill="1" applyBorder="1" applyAlignment="1">
      <alignment horizontal="center" vertical="center" wrapText="1"/>
    </xf>
    <xf numFmtId="166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5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>
      <alignment horizontal="center" vertical="center" wrapText="1"/>
    </xf>
    <xf numFmtId="3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1" fontId="20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9" xfId="0" applyNumberFormat="1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2" fillId="0" borderId="72" xfId="103" applyFont="1" applyFill="1" applyBorder="1" applyAlignment="1" applyProtection="1">
      <alignment vertical="center"/>
      <protection locked="0"/>
    </xf>
    <xf numFmtId="0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51" xfId="103" applyNumberFormat="1" applyFont="1" applyFill="1" applyBorder="1" applyAlignment="1" applyProtection="1">
      <alignment horizontal="center" vertical="center"/>
      <protection locked="0"/>
    </xf>
    <xf numFmtId="164" fontId="22" fillId="0" borderId="59" xfId="103" applyNumberFormat="1" applyFont="1" applyFill="1" applyBorder="1" applyAlignment="1" applyProtection="1">
      <alignment horizontal="center" vertical="center"/>
      <protection locked="0"/>
    </xf>
    <xf numFmtId="1" fontId="22" fillId="0" borderId="50" xfId="103" applyNumberFormat="1" applyFont="1" applyFill="1" applyBorder="1" applyAlignment="1" applyProtection="1">
      <alignment horizontal="center" vertical="center"/>
      <protection locked="0"/>
    </xf>
    <xf numFmtId="1" fontId="22" fillId="0" borderId="5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22" fillId="0" borderId="73" xfId="103" applyFont="1" applyFill="1" applyBorder="1" applyAlignment="1" applyProtection="1">
      <alignment vertical="center"/>
      <protection locked="0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4" xfId="103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>
      <alignment horizontal="center" vertical="center"/>
    </xf>
    <xf numFmtId="1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74" xfId="103" applyFont="1" applyFill="1" applyBorder="1" applyAlignment="1" applyProtection="1">
      <alignment vertical="center"/>
      <protection locked="0"/>
    </xf>
    <xf numFmtId="0" fontId="22" fillId="0" borderId="65" xfId="0" applyNumberFormat="1" applyFont="1" applyBorder="1" applyAlignment="1">
      <alignment horizontal="center" vertical="center"/>
    </xf>
    <xf numFmtId="0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7" xfId="103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1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6" xfId="103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5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/>
    </xf>
    <xf numFmtId="0" fontId="19" fillId="0" borderId="78" xfId="100" applyFont="1" applyFill="1" applyBorder="1">
      <alignment/>
      <protection/>
    </xf>
    <xf numFmtId="0" fontId="19" fillId="0" borderId="79" xfId="0" applyFont="1" applyFill="1" applyBorder="1" applyAlignment="1">
      <alignment horizontal="center" vertical="center" wrapText="1"/>
    </xf>
    <xf numFmtId="1" fontId="19" fillId="0" borderId="29" xfId="100" applyNumberFormat="1" applyFont="1" applyFill="1" applyBorder="1" applyAlignment="1">
      <alignment horizontal="center" vertical="center"/>
      <protection/>
    </xf>
    <xf numFmtId="164" fontId="19" fillId="0" borderId="80" xfId="100" applyNumberFormat="1" applyFont="1" applyFill="1" applyBorder="1" applyAlignment="1">
      <alignment horizontal="center" vertical="center"/>
      <protection/>
    </xf>
    <xf numFmtId="0" fontId="19" fillId="0" borderId="29" xfId="100" applyFont="1" applyFill="1" applyBorder="1" applyAlignment="1">
      <alignment horizontal="center" vertical="center"/>
      <protection/>
    </xf>
    <xf numFmtId="164" fontId="19" fillId="0" borderId="81" xfId="100" applyNumberFormat="1" applyFont="1" applyFill="1" applyBorder="1" applyAlignment="1">
      <alignment horizontal="center" vertical="center"/>
      <protection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4" xfId="100" applyFont="1" applyFill="1" applyBorder="1">
      <alignment/>
      <protection/>
    </xf>
    <xf numFmtId="0" fontId="35" fillId="0" borderId="79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29" xfId="100" applyNumberFormat="1" applyFont="1" applyFill="1" applyBorder="1" applyAlignment="1">
      <alignment horizontal="center" vertical="center"/>
      <protection/>
    </xf>
    <xf numFmtId="164" fontId="19" fillId="25" borderId="81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5" xfId="100" applyFont="1" applyFill="1" applyBorder="1">
      <alignment/>
      <protection/>
    </xf>
    <xf numFmtId="0" fontId="19" fillId="0" borderId="45" xfId="100" applyFont="1" applyFill="1" applyBorder="1" applyAlignment="1">
      <alignment horizontal="center" vertical="center"/>
      <protection/>
    </xf>
    <xf numFmtId="1" fontId="19" fillId="0" borderId="45" xfId="100" applyNumberFormat="1" applyFont="1" applyFill="1" applyBorder="1" applyAlignment="1">
      <alignment horizontal="center" vertical="center"/>
      <protection/>
    </xf>
    <xf numFmtId="164" fontId="19" fillId="0" borderId="86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7" xfId="100" applyFont="1" applyFill="1" applyBorder="1">
      <alignment/>
      <protection/>
    </xf>
    <xf numFmtId="1" fontId="20" fillId="0" borderId="88" xfId="100" applyNumberFormat="1" applyFont="1" applyFill="1" applyBorder="1" applyAlignment="1">
      <alignment horizontal="center" vertical="center"/>
      <protection/>
    </xf>
    <xf numFmtId="1" fontId="20" fillId="0" borderId="89" xfId="100" applyNumberFormat="1" applyFont="1" applyFill="1" applyBorder="1" applyAlignment="1">
      <alignment horizontal="center" vertical="center"/>
      <protection/>
    </xf>
    <xf numFmtId="164" fontId="20" fillId="0" borderId="90" xfId="100" applyNumberFormat="1" applyFont="1" applyFill="1" applyBorder="1" applyAlignment="1">
      <alignment horizontal="center" vertical="center"/>
      <protection/>
    </xf>
    <xf numFmtId="0" fontId="21" fillId="25" borderId="91" xfId="100" applyFont="1" applyFill="1" applyBorder="1">
      <alignment/>
      <protection/>
    </xf>
    <xf numFmtId="1" fontId="21" fillId="0" borderId="75" xfId="100" applyNumberFormat="1" applyFont="1" applyFill="1" applyBorder="1" applyAlignment="1">
      <alignment horizontal="center" vertical="center"/>
      <protection/>
    </xf>
    <xf numFmtId="1" fontId="21" fillId="0" borderId="76" xfId="100" applyNumberFormat="1" applyFont="1" applyFill="1" applyBorder="1" applyAlignment="1">
      <alignment horizontal="center" vertical="center"/>
      <protection/>
    </xf>
    <xf numFmtId="164" fontId="21" fillId="0" borderId="77" xfId="100" applyNumberFormat="1" applyFont="1" applyFill="1" applyBorder="1" applyAlignment="1">
      <alignment horizontal="center" vertical="center"/>
      <protection/>
    </xf>
    <xf numFmtId="1" fontId="21" fillId="0" borderId="92" xfId="100" applyNumberFormat="1" applyFont="1" applyFill="1" applyBorder="1" applyAlignment="1">
      <alignment horizontal="center" vertical="center"/>
      <protection/>
    </xf>
    <xf numFmtId="1" fontId="21" fillId="0" borderId="93" xfId="100" applyNumberFormat="1" applyFont="1" applyFill="1" applyBorder="1" applyAlignment="1">
      <alignment horizontal="center" vertical="center"/>
      <protection/>
    </xf>
    <xf numFmtId="0" fontId="21" fillId="0" borderId="76" xfId="100" applyFont="1" applyFill="1" applyBorder="1" applyAlignment="1">
      <alignment horizontal="center" vertical="center"/>
      <protection/>
    </xf>
    <xf numFmtId="0" fontId="21" fillId="0" borderId="75" xfId="100" applyFont="1" applyFill="1" applyBorder="1" applyAlignment="1">
      <alignment horizontal="center" vertical="center"/>
      <protection/>
    </xf>
    <xf numFmtId="164" fontId="21" fillId="0" borderId="76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9" xfId="95" applyNumberFormat="1" applyFont="1" applyFill="1" applyBorder="1" applyAlignment="1">
      <alignment horizontal="center" vertical="center"/>
      <protection/>
    </xf>
    <xf numFmtId="49" fontId="36" fillId="0" borderId="90" xfId="95" applyNumberFormat="1" applyFont="1" applyFill="1" applyBorder="1" applyAlignment="1">
      <alignment horizontal="center" vertical="center"/>
      <protection/>
    </xf>
    <xf numFmtId="0" fontId="36" fillId="0" borderId="88" xfId="101" applyFont="1" applyFill="1" applyBorder="1" applyAlignment="1" applyProtection="1">
      <alignment horizontal="center" vertical="center"/>
      <protection locked="0"/>
    </xf>
    <xf numFmtId="0" fontId="36" fillId="0" borderId="90" xfId="101" applyFont="1" applyFill="1" applyBorder="1" applyAlignment="1" applyProtection="1">
      <alignment horizontal="center" vertical="center"/>
      <protection locked="0"/>
    </xf>
    <xf numFmtId="0" fontId="36" fillId="0" borderId="94" xfId="95" applyFont="1" applyFill="1" applyBorder="1" applyAlignment="1">
      <alignment vertical="top" wrapText="1"/>
      <protection/>
    </xf>
    <xf numFmtId="1" fontId="36" fillId="0" borderId="95" xfId="95" applyNumberFormat="1" applyFont="1" applyFill="1" applyBorder="1" applyAlignment="1">
      <alignment horizontal="center"/>
      <protection/>
    </xf>
    <xf numFmtId="1" fontId="36" fillId="0" borderId="80" xfId="95" applyNumberFormat="1" applyFont="1" applyFill="1" applyBorder="1" applyAlignment="1">
      <alignment horizontal="center"/>
      <protection/>
    </xf>
    <xf numFmtId="164" fontId="36" fillId="0" borderId="96" xfId="95" applyNumberFormat="1" applyFont="1" applyFill="1" applyBorder="1" applyAlignment="1">
      <alignment horizontal="center"/>
      <protection/>
    </xf>
    <xf numFmtId="164" fontId="36" fillId="0" borderId="46" xfId="95" applyNumberFormat="1" applyFont="1" applyFill="1" applyBorder="1" applyAlignment="1">
      <alignment horizontal="center"/>
      <protection/>
    </xf>
    <xf numFmtId="164" fontId="36" fillId="0" borderId="97" xfId="95" applyNumberFormat="1" applyFont="1" applyFill="1" applyBorder="1" applyAlignment="1">
      <alignment horizontal="center"/>
      <protection/>
    </xf>
    <xf numFmtId="164" fontId="36" fillId="0" borderId="48" xfId="95" applyNumberFormat="1" applyFont="1" applyFill="1" applyBorder="1" applyAlignment="1">
      <alignment horizontal="center"/>
      <protection/>
    </xf>
    <xf numFmtId="164" fontId="36" fillId="0" borderId="97" xfId="101" applyNumberFormat="1" applyFont="1" applyFill="1" applyBorder="1" applyAlignment="1" applyProtection="1">
      <alignment horizontal="center" vertical="center"/>
      <protection locked="0"/>
    </xf>
    <xf numFmtId="164" fontId="36" fillId="0" borderId="80" xfId="101" applyNumberFormat="1" applyFont="1" applyFill="1" applyBorder="1" applyAlignment="1" applyProtection="1">
      <alignment horizontal="center" vertical="center"/>
      <protection locked="0"/>
    </xf>
    <xf numFmtId="164" fontId="36" fillId="0" borderId="81" xfId="101" applyNumberFormat="1" applyFont="1" applyFill="1" applyBorder="1" applyAlignment="1" applyProtection="1">
      <alignment horizontal="center"/>
      <protection locked="0"/>
    </xf>
    <xf numFmtId="164" fontId="36" fillId="0" borderId="80" xfId="101" applyNumberFormat="1" applyFont="1" applyFill="1" applyBorder="1" applyAlignment="1" applyProtection="1">
      <alignment horizontal="center"/>
      <protection locked="0"/>
    </xf>
    <xf numFmtId="164" fontId="36" fillId="0" borderId="98" xfId="101" applyNumberFormat="1" applyFont="1" applyFill="1" applyBorder="1" applyAlignment="1" applyProtection="1">
      <alignment horizontal="center"/>
      <protection locked="0"/>
    </xf>
    <xf numFmtId="0" fontId="36" fillId="0" borderId="99" xfId="95" applyFont="1" applyFill="1" applyBorder="1" applyAlignment="1">
      <alignment vertical="top" wrapText="1"/>
      <protection/>
    </xf>
    <xf numFmtId="1" fontId="36" fillId="0" borderId="100" xfId="95" applyNumberFormat="1" applyFont="1" applyFill="1" applyBorder="1" applyAlignment="1">
      <alignment horizontal="center"/>
      <protection/>
    </xf>
    <xf numFmtId="1" fontId="36" fillId="0" borderId="81" xfId="95" applyNumberFormat="1" applyFont="1" applyFill="1" applyBorder="1" applyAlignment="1">
      <alignment horizontal="center"/>
      <protection/>
    </xf>
    <xf numFmtId="164" fontId="36" fillId="0" borderId="81" xfId="101" applyNumberFormat="1" applyFont="1" applyFill="1" applyBorder="1" applyAlignment="1" applyProtection="1">
      <alignment horizontal="center" vertical="center"/>
      <protection locked="0"/>
    </xf>
    <xf numFmtId="164" fontId="36" fillId="0" borderId="26" xfId="101" applyNumberFormat="1" applyFont="1" applyFill="1" applyBorder="1" applyAlignment="1" applyProtection="1">
      <alignment horizontal="center"/>
      <protection locked="0"/>
    </xf>
    <xf numFmtId="164" fontId="36" fillId="0" borderId="101" xfId="101" applyNumberFormat="1" applyFont="1" applyFill="1" applyBorder="1" applyAlignment="1" applyProtection="1">
      <alignment horizontal="center"/>
      <protection locked="0"/>
    </xf>
    <xf numFmtId="164" fontId="36" fillId="0" borderId="102" xfId="101" applyNumberFormat="1" applyFont="1" applyFill="1" applyBorder="1" applyAlignment="1" applyProtection="1">
      <alignment horizontal="center"/>
      <protection locked="0"/>
    </xf>
    <xf numFmtId="164" fontId="36" fillId="0" borderId="82" xfId="101" applyNumberFormat="1" applyFont="1" applyFill="1" applyBorder="1" applyAlignment="1" applyProtection="1">
      <alignment horizontal="center"/>
      <protection locked="0"/>
    </xf>
    <xf numFmtId="164" fontId="36" fillId="0" borderId="103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14" xfId="95" applyNumberFormat="1" applyFont="1" applyFill="1" applyBorder="1" applyAlignment="1">
      <alignment horizontal="center"/>
      <protection/>
    </xf>
    <xf numFmtId="164" fontId="36" fillId="0" borderId="104" xfId="101" applyNumberFormat="1" applyFont="1" applyFill="1" applyBorder="1" applyAlignment="1" applyProtection="1">
      <alignment horizontal="center"/>
      <protection locked="0"/>
    </xf>
    <xf numFmtId="164" fontId="36" fillId="0" borderId="105" xfId="101" applyNumberFormat="1" applyFont="1" applyFill="1" applyBorder="1" applyAlignment="1" applyProtection="1">
      <alignment horizontal="center"/>
      <protection locked="0"/>
    </xf>
    <xf numFmtId="0" fontId="36" fillId="25" borderId="49" xfId="95" applyFont="1" applyFill="1" applyBorder="1" applyAlignment="1">
      <alignment vertical="top" wrapText="1"/>
      <protection/>
    </xf>
    <xf numFmtId="0" fontId="36" fillId="0" borderId="106" xfId="95" applyFont="1" applyFill="1" applyBorder="1" applyAlignment="1">
      <alignment horizontal="center"/>
      <protection/>
    </xf>
    <xf numFmtId="0" fontId="36" fillId="0" borderId="86" xfId="95" applyFont="1" applyFill="1" applyBorder="1" applyAlignment="1">
      <alignment horizontal="center"/>
      <protection/>
    </xf>
    <xf numFmtId="164" fontId="36" fillId="0" borderId="106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49" xfId="95" applyNumberFormat="1" applyFont="1" applyFill="1" applyBorder="1" applyAlignment="1">
      <alignment horizontal="center"/>
      <protection/>
    </xf>
    <xf numFmtId="164" fontId="36" fillId="0" borderId="106" xfId="101" applyNumberFormat="1" applyFont="1" applyFill="1" applyBorder="1" applyAlignment="1" applyProtection="1">
      <alignment horizontal="center" vertical="center"/>
      <protection locked="0"/>
    </xf>
    <xf numFmtId="164" fontId="36" fillId="0" borderId="86" xfId="101" applyNumberFormat="1" applyFont="1" applyFill="1" applyBorder="1" applyAlignment="1" applyProtection="1">
      <alignment horizontal="center" vertical="center"/>
      <protection locked="0"/>
    </xf>
    <xf numFmtId="164" fontId="36" fillId="0" borderId="106" xfId="101" applyNumberFormat="1" applyFont="1" applyFill="1" applyBorder="1" applyAlignment="1" applyProtection="1">
      <alignment horizontal="center"/>
      <protection/>
    </xf>
    <xf numFmtId="164" fontId="36" fillId="0" borderId="86" xfId="101" applyNumberFormat="1" applyFont="1" applyFill="1" applyBorder="1" applyAlignment="1" applyProtection="1">
      <alignment horizontal="center"/>
      <protection/>
    </xf>
    <xf numFmtId="164" fontId="36" fillId="0" borderId="107" xfId="101" applyNumberFormat="1" applyFont="1" applyFill="1" applyBorder="1" applyAlignment="1" applyProtection="1">
      <alignment horizontal="center"/>
      <protection locked="0"/>
    </xf>
    <xf numFmtId="164" fontId="36" fillId="0" borderId="86" xfId="101" applyNumberFormat="1" applyFont="1" applyFill="1" applyBorder="1" applyAlignment="1" applyProtection="1">
      <alignment horizontal="center"/>
      <protection locked="0"/>
    </xf>
    <xf numFmtId="0" fontId="37" fillId="25" borderId="108" xfId="95" applyFont="1" applyFill="1" applyBorder="1" applyAlignment="1">
      <alignment horizontal="center" vertical="top" wrapText="1"/>
      <protection/>
    </xf>
    <xf numFmtId="1" fontId="37" fillId="0" borderId="88" xfId="95" applyNumberFormat="1" applyFont="1" applyFill="1" applyBorder="1" applyAlignment="1">
      <alignment horizontal="center"/>
      <protection/>
    </xf>
    <xf numFmtId="164" fontId="37" fillId="0" borderId="88" xfId="95" applyNumberFormat="1" applyFont="1" applyFill="1" applyBorder="1" applyAlignment="1">
      <alignment horizontal="center"/>
      <protection/>
    </xf>
    <xf numFmtId="164" fontId="37" fillId="0" borderId="88" xfId="101" applyNumberFormat="1" applyFont="1" applyFill="1" applyBorder="1" applyAlignment="1" applyProtection="1">
      <alignment horizontal="center" vertical="center"/>
      <protection locked="0"/>
    </xf>
    <xf numFmtId="164" fontId="37" fillId="0" borderId="90" xfId="101" applyNumberFormat="1" applyFont="1" applyFill="1" applyBorder="1" applyAlignment="1" applyProtection="1">
      <alignment horizontal="center" vertical="center"/>
      <protection locked="0"/>
    </xf>
    <xf numFmtId="164" fontId="37" fillId="0" borderId="87" xfId="95" applyNumberFormat="1" applyFont="1" applyFill="1" applyBorder="1" applyAlignment="1">
      <alignment horizontal="center"/>
      <protection/>
    </xf>
    <xf numFmtId="0" fontId="20" fillId="25" borderId="40" xfId="99" applyFont="1" applyFill="1" applyBorder="1" applyAlignment="1" applyProtection="1">
      <alignment horizontal="center" vertical="center" wrapText="1"/>
      <protection locked="0"/>
    </xf>
    <xf numFmtId="0" fontId="19" fillId="0" borderId="73" xfId="99" applyFont="1" applyFill="1" applyBorder="1" applyAlignment="1" applyProtection="1">
      <alignment horizontal="left" vertical="center" wrapText="1"/>
      <protection locked="0"/>
    </xf>
    <xf numFmtId="0" fontId="19" fillId="0" borderId="74" xfId="99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32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115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116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17" xfId="99" applyFont="1" applyFill="1" applyBorder="1" applyAlignment="1" applyProtection="1">
      <alignment horizontal="center" vertical="center" wrapText="1"/>
      <protection locked="0"/>
    </xf>
    <xf numFmtId="0" fontId="0" fillId="25" borderId="118" xfId="0" applyFill="1" applyBorder="1" applyAlignment="1">
      <alignment horizontal="center" vertical="center" wrapText="1"/>
    </xf>
    <xf numFmtId="0" fontId="0" fillId="25" borderId="115" xfId="0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top" wrapText="1"/>
    </xf>
    <xf numFmtId="0" fontId="23" fillId="25" borderId="119" xfId="0" applyFont="1" applyFill="1" applyBorder="1" applyAlignment="1">
      <alignment horizontal="center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120" xfId="0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79" xfId="100" applyFont="1" applyFill="1" applyBorder="1" applyAlignment="1">
      <alignment horizontal="center" vertical="center"/>
      <protection/>
    </xf>
    <xf numFmtId="0" fontId="20" fillId="25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92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0" fillId="0" borderId="123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24" xfId="0" applyNumberFormat="1" applyFont="1" applyBorder="1" applyAlignment="1">
      <alignment horizontal="center"/>
    </xf>
    <xf numFmtId="0" fontId="0" fillId="0" borderId="124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5" xfId="102" applyFont="1" applyFill="1" applyBorder="1" applyAlignment="1" applyProtection="1">
      <alignment horizontal="center"/>
      <protection locked="0"/>
    </xf>
    <xf numFmtId="0" fontId="36" fillId="0" borderId="126" xfId="102" applyFont="1" applyFill="1" applyBorder="1" applyAlignment="1" applyProtection="1">
      <alignment horizontal="center"/>
      <protection locked="0"/>
    </xf>
    <xf numFmtId="0" fontId="36" fillId="0" borderId="86" xfId="101" applyFont="1" applyFill="1" applyBorder="1" applyAlignment="1" applyProtection="1">
      <alignment horizontal="center"/>
      <protection locked="0"/>
    </xf>
    <xf numFmtId="0" fontId="36" fillId="0" borderId="127" xfId="101" applyFont="1" applyFill="1" applyBorder="1" applyAlignment="1" applyProtection="1">
      <alignment horizontal="center"/>
      <protection locked="0"/>
    </xf>
    <xf numFmtId="0" fontId="36" fillId="0" borderId="127" xfId="95" applyFont="1" applyFill="1" applyBorder="1" applyAlignment="1">
      <alignment horizontal="center"/>
      <protection/>
    </xf>
    <xf numFmtId="0" fontId="36" fillId="0" borderId="128" xfId="95" applyFont="1" applyFill="1" applyBorder="1" applyAlignment="1">
      <alignment horizontal="center"/>
      <protection/>
    </xf>
    <xf numFmtId="0" fontId="36" fillId="0" borderId="85" xfId="101" applyFont="1" applyFill="1" applyBorder="1" applyAlignment="1" applyProtection="1">
      <alignment horizontal="center" vertical="center"/>
      <protection locked="0"/>
    </xf>
    <xf numFmtId="0" fontId="36" fillId="0" borderId="106" xfId="101" applyFont="1" applyFill="1" applyBorder="1" applyAlignment="1" applyProtection="1">
      <alignment horizontal="center" vertical="center"/>
      <protection locked="0"/>
    </xf>
    <xf numFmtId="0" fontId="36" fillId="0" borderId="86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8" xfId="101" applyFont="1" applyFill="1" applyBorder="1" applyAlignment="1" applyProtection="1">
      <alignment horizontal="center" vertical="center" wrapText="1"/>
      <protection locked="0"/>
    </xf>
    <xf numFmtId="0" fontId="36" fillId="0" borderId="129" xfId="101" applyFont="1" applyFill="1" applyBorder="1" applyAlignment="1" applyProtection="1">
      <alignment horizontal="center"/>
      <protection locked="0"/>
    </xf>
    <xf numFmtId="0" fontId="36" fillId="0" borderId="130" xfId="95" applyFont="1" applyFill="1" applyBorder="1" applyAlignment="1">
      <alignment horizontal="center" vertical="center"/>
      <protection/>
    </xf>
    <xf numFmtId="0" fontId="36" fillId="0" borderId="87" xfId="102" applyFont="1" applyFill="1" applyBorder="1" applyAlignment="1" applyProtection="1">
      <alignment horizontal="left" vertical="center"/>
      <protection locked="0"/>
    </xf>
    <xf numFmtId="0" fontId="36" fillId="0" borderId="87" xfId="101" applyFont="1" applyFill="1" applyBorder="1" applyAlignment="1" applyProtection="1">
      <alignment horizontal="center"/>
      <protection locked="0"/>
    </xf>
    <xf numFmtId="0" fontId="36" fillId="0" borderId="131" xfId="101" applyFont="1" applyFill="1" applyBorder="1" applyAlignment="1" applyProtection="1">
      <alignment horizontal="center" vertical="center" wrapText="1"/>
      <protection locked="0"/>
    </xf>
    <xf numFmtId="0" fontId="36" fillId="0" borderId="108" xfId="101" applyFont="1" applyFill="1" applyBorder="1" applyAlignment="1" applyProtection="1">
      <alignment horizontal="center" vertical="center" wrapText="1"/>
      <protection locked="0"/>
    </xf>
    <xf numFmtId="0" fontId="36" fillId="0" borderId="81" xfId="101" applyFont="1" applyFill="1" applyBorder="1" applyAlignment="1" applyProtection="1">
      <alignment horizontal="center"/>
      <protection locked="0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20.125" style="24" customWidth="1"/>
    <col min="2" max="2" width="9.25390625" style="24" customWidth="1"/>
    <col min="3" max="3" width="8.75390625" style="24" customWidth="1"/>
    <col min="4" max="4" width="8.625" style="24" customWidth="1"/>
    <col min="5" max="5" width="5.75390625" style="24" customWidth="1"/>
    <col min="6" max="6" width="8.625" style="24" customWidth="1"/>
    <col min="7" max="7" width="6.375" style="24" customWidth="1"/>
    <col min="8" max="8" width="9.00390625" style="24" customWidth="1"/>
    <col min="9" max="9" width="8.00390625" style="24" customWidth="1"/>
    <col min="10" max="10" width="5.25390625" style="24" customWidth="1"/>
    <col min="11" max="11" width="8.25390625" style="24" customWidth="1"/>
    <col min="12" max="12" width="5.375" style="24" customWidth="1"/>
    <col min="13" max="13" width="7.875" style="24" customWidth="1"/>
    <col min="14" max="15" width="6.00390625" style="24" customWidth="1"/>
    <col min="16" max="16" width="7.75390625" style="24" customWidth="1"/>
    <col min="17" max="17" width="5.375" style="24" customWidth="1"/>
    <col min="18" max="18" width="6.875" style="24" hidden="1" customWidth="1"/>
    <col min="19" max="22" width="3.875" style="24" hidden="1" customWidth="1"/>
    <col min="23" max="23" width="6.875" style="24" bestFit="1" customWidth="1"/>
    <col min="24" max="24" width="5.00390625" style="24" customWidth="1"/>
    <col min="25" max="25" width="4.875" style="24" customWidth="1"/>
    <col min="26" max="26" width="5.25390625" style="24" customWidth="1"/>
    <col min="27" max="27" width="5.625" style="24" customWidth="1"/>
    <col min="28" max="28" width="6.875" style="24" customWidth="1"/>
    <col min="29" max="29" width="7.125" style="24" customWidth="1"/>
    <col min="30" max="30" width="6.625" style="24" customWidth="1"/>
    <col min="31" max="31" width="7.375" style="24" customWidth="1"/>
    <col min="32" max="32" width="7.625" style="24" customWidth="1"/>
    <col min="33" max="33" width="8.75390625" style="24" bestFit="1" customWidth="1"/>
    <col min="34" max="34" width="5.00390625" style="24" customWidth="1"/>
    <col min="35" max="36" width="6.375" style="24" customWidth="1"/>
    <col min="37" max="37" width="6.25390625" style="24" customWidth="1"/>
    <col min="38" max="38" width="9.75390625" style="24" bestFit="1" customWidth="1"/>
    <col min="39" max="39" width="7.125" style="24" customWidth="1"/>
    <col min="40" max="40" width="5.125" style="24" bestFit="1" customWidth="1"/>
    <col min="41" max="41" width="7.375" style="24" customWidth="1"/>
    <col min="42" max="42" width="8.875" style="24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4" customFormat="1" ht="36.75" customHeight="1" thickBot="1">
      <c r="A1" s="409" t="s">
        <v>121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</row>
    <row r="2" spans="1:87" s="24" customFormat="1" ht="18.75" customHeight="1" thickBot="1">
      <c r="A2" s="410" t="s">
        <v>17</v>
      </c>
      <c r="B2" s="410" t="s">
        <v>73</v>
      </c>
      <c r="C2" s="411" t="s">
        <v>45</v>
      </c>
      <c r="D2" s="412"/>
      <c r="E2" s="412"/>
      <c r="F2" s="412"/>
      <c r="G2" s="413"/>
      <c r="H2" s="411" t="s">
        <v>46</v>
      </c>
      <c r="I2" s="412"/>
      <c r="J2" s="412"/>
      <c r="K2" s="412"/>
      <c r="L2" s="413"/>
      <c r="M2" s="414" t="s">
        <v>47</v>
      </c>
      <c r="N2" s="415"/>
      <c r="O2" s="415"/>
      <c r="P2" s="415"/>
      <c r="Q2" s="416"/>
      <c r="R2" s="417" t="s">
        <v>48</v>
      </c>
      <c r="S2" s="418"/>
      <c r="T2" s="418"/>
      <c r="U2" s="418"/>
      <c r="V2" s="419"/>
      <c r="W2" s="414" t="s">
        <v>67</v>
      </c>
      <c r="X2" s="415"/>
      <c r="Y2" s="415"/>
      <c r="Z2" s="415"/>
      <c r="AA2" s="416"/>
      <c r="AB2" s="414" t="s">
        <v>49</v>
      </c>
      <c r="AC2" s="415"/>
      <c r="AD2" s="415"/>
      <c r="AE2" s="415"/>
      <c r="AF2" s="416"/>
      <c r="AG2" s="414" t="s">
        <v>50</v>
      </c>
      <c r="AH2" s="415"/>
      <c r="AI2" s="415"/>
      <c r="AJ2" s="415"/>
      <c r="AK2" s="416"/>
      <c r="AL2" s="414" t="s">
        <v>51</v>
      </c>
      <c r="AM2" s="415"/>
      <c r="AN2" s="415"/>
      <c r="AO2" s="415"/>
      <c r="AP2" s="416"/>
      <c r="AQ2" s="420" t="s">
        <v>52</v>
      </c>
      <c r="AR2" s="421"/>
      <c r="AS2" s="421"/>
      <c r="AT2" s="421"/>
      <c r="AU2" s="422"/>
      <c r="AV2" s="423" t="s">
        <v>68</v>
      </c>
      <c r="AW2" s="424"/>
      <c r="AX2" s="424"/>
      <c r="AY2" s="424"/>
      <c r="AZ2" s="425"/>
      <c r="BA2" s="423" t="s">
        <v>53</v>
      </c>
      <c r="BB2" s="424"/>
      <c r="BC2" s="424"/>
      <c r="BD2" s="424"/>
      <c r="BE2" s="425"/>
      <c r="BF2" s="423" t="s">
        <v>54</v>
      </c>
      <c r="BG2" s="424"/>
      <c r="BH2" s="424"/>
      <c r="BI2" s="424"/>
      <c r="BJ2" s="425"/>
      <c r="BK2" s="423" t="s">
        <v>55</v>
      </c>
      <c r="BL2" s="424"/>
      <c r="BM2" s="424"/>
      <c r="BN2" s="424"/>
      <c r="BO2" s="425"/>
      <c r="BP2" s="426" t="s">
        <v>56</v>
      </c>
      <c r="BQ2" s="427"/>
      <c r="BR2" s="427"/>
      <c r="BS2" s="427"/>
      <c r="BT2" s="419"/>
      <c r="BU2" s="426" t="s">
        <v>57</v>
      </c>
      <c r="BV2" s="427"/>
      <c r="BW2" s="427"/>
      <c r="BX2" s="427"/>
      <c r="BY2" s="419"/>
      <c r="BZ2" s="426" t="s">
        <v>58</v>
      </c>
      <c r="CA2" s="427"/>
      <c r="CB2" s="427"/>
      <c r="CC2" s="427"/>
      <c r="CD2" s="419"/>
      <c r="CE2" s="414"/>
      <c r="CF2" s="415"/>
      <c r="CG2" s="415"/>
      <c r="CH2" s="415"/>
      <c r="CI2" s="416"/>
    </row>
    <row r="3" spans="1:87" s="24" customFormat="1" ht="132.75" customHeight="1" thickBot="1">
      <c r="A3" s="406"/>
      <c r="B3" s="406"/>
      <c r="C3" s="60" t="s">
        <v>59</v>
      </c>
      <c r="D3" s="61" t="s">
        <v>37</v>
      </c>
      <c r="E3" s="61" t="s">
        <v>1</v>
      </c>
      <c r="F3" s="61" t="s">
        <v>38</v>
      </c>
      <c r="G3" s="62" t="s">
        <v>39</v>
      </c>
      <c r="H3" s="60" t="s">
        <v>60</v>
      </c>
      <c r="I3" s="61" t="s">
        <v>37</v>
      </c>
      <c r="J3" s="61" t="s">
        <v>1</v>
      </c>
      <c r="K3" s="61" t="s">
        <v>38</v>
      </c>
      <c r="L3" s="62" t="s">
        <v>39</v>
      </c>
      <c r="M3" s="66" t="s">
        <v>61</v>
      </c>
      <c r="N3" s="61" t="s">
        <v>37</v>
      </c>
      <c r="O3" s="61" t="s">
        <v>1</v>
      </c>
      <c r="P3" s="61" t="s">
        <v>38</v>
      </c>
      <c r="Q3" s="62" t="s">
        <v>39</v>
      </c>
      <c r="R3" s="63" t="s">
        <v>60</v>
      </c>
      <c r="S3" s="64" t="s">
        <v>37</v>
      </c>
      <c r="T3" s="64" t="s">
        <v>1</v>
      </c>
      <c r="U3" s="64" t="s">
        <v>38</v>
      </c>
      <c r="V3" s="65" t="s">
        <v>39</v>
      </c>
      <c r="W3" s="66" t="s">
        <v>62</v>
      </c>
      <c r="X3" s="61" t="s">
        <v>37</v>
      </c>
      <c r="Y3" s="61" t="s">
        <v>1</v>
      </c>
      <c r="Z3" s="61" t="s">
        <v>38</v>
      </c>
      <c r="AA3" s="62" t="s">
        <v>39</v>
      </c>
      <c r="AB3" s="66" t="s">
        <v>63</v>
      </c>
      <c r="AC3" s="61" t="s">
        <v>37</v>
      </c>
      <c r="AD3" s="61" t="s">
        <v>1</v>
      </c>
      <c r="AE3" s="61" t="s">
        <v>38</v>
      </c>
      <c r="AF3" s="62" t="s">
        <v>39</v>
      </c>
      <c r="AG3" s="66" t="s">
        <v>64</v>
      </c>
      <c r="AH3" s="61" t="s">
        <v>37</v>
      </c>
      <c r="AI3" s="61" t="s">
        <v>1</v>
      </c>
      <c r="AJ3" s="61" t="s">
        <v>38</v>
      </c>
      <c r="AK3" s="62" t="s">
        <v>39</v>
      </c>
      <c r="AL3" s="66" t="s">
        <v>65</v>
      </c>
      <c r="AM3" s="61" t="s">
        <v>37</v>
      </c>
      <c r="AN3" s="61" t="s">
        <v>1</v>
      </c>
      <c r="AO3" s="61" t="s">
        <v>38</v>
      </c>
      <c r="AP3" s="62" t="s">
        <v>39</v>
      </c>
      <c r="AQ3" s="66" t="s">
        <v>65</v>
      </c>
      <c r="AR3" s="61" t="s">
        <v>37</v>
      </c>
      <c r="AS3" s="61" t="s">
        <v>1</v>
      </c>
      <c r="AT3" s="61" t="s">
        <v>38</v>
      </c>
      <c r="AU3" s="62" t="s">
        <v>39</v>
      </c>
      <c r="AV3" s="63" t="s">
        <v>65</v>
      </c>
      <c r="AW3" s="64" t="s">
        <v>37</v>
      </c>
      <c r="AX3" s="64" t="s">
        <v>1</v>
      </c>
      <c r="AY3" s="64" t="s">
        <v>38</v>
      </c>
      <c r="AZ3" s="65" t="s">
        <v>39</v>
      </c>
      <c r="BA3" s="63" t="s">
        <v>64</v>
      </c>
      <c r="BB3" s="64" t="s">
        <v>37</v>
      </c>
      <c r="BC3" s="64" t="s">
        <v>1</v>
      </c>
      <c r="BD3" s="64" t="s">
        <v>38</v>
      </c>
      <c r="BE3" s="65" t="s">
        <v>39</v>
      </c>
      <c r="BF3" s="63" t="s">
        <v>66</v>
      </c>
      <c r="BG3" s="64" t="s">
        <v>37</v>
      </c>
      <c r="BH3" s="64" t="s">
        <v>1</v>
      </c>
      <c r="BI3" s="64" t="s">
        <v>38</v>
      </c>
      <c r="BJ3" s="65" t="s">
        <v>39</v>
      </c>
      <c r="BK3" s="63" t="s">
        <v>66</v>
      </c>
      <c r="BL3" s="64" t="s">
        <v>37</v>
      </c>
      <c r="BM3" s="64" t="s">
        <v>1</v>
      </c>
      <c r="BN3" s="64" t="s">
        <v>38</v>
      </c>
      <c r="BO3" s="65" t="s">
        <v>39</v>
      </c>
      <c r="BP3" s="63" t="s">
        <v>66</v>
      </c>
      <c r="BQ3" s="64" t="s">
        <v>37</v>
      </c>
      <c r="BR3" s="64" t="s">
        <v>1</v>
      </c>
      <c r="BS3" s="64" t="s">
        <v>38</v>
      </c>
      <c r="BT3" s="67" t="s">
        <v>39</v>
      </c>
      <c r="BU3" s="63" t="s">
        <v>66</v>
      </c>
      <c r="BV3" s="64" t="s">
        <v>37</v>
      </c>
      <c r="BW3" s="64" t="s">
        <v>1</v>
      </c>
      <c r="BX3" s="64" t="s">
        <v>38</v>
      </c>
      <c r="BY3" s="67" t="s">
        <v>39</v>
      </c>
      <c r="BZ3" s="63" t="s">
        <v>66</v>
      </c>
      <c r="CA3" s="64" t="s">
        <v>37</v>
      </c>
      <c r="CB3" s="64" t="s">
        <v>1</v>
      </c>
      <c r="CC3" s="64" t="s">
        <v>38</v>
      </c>
      <c r="CD3" s="67" t="s">
        <v>39</v>
      </c>
      <c r="CE3" s="66" t="s">
        <v>65</v>
      </c>
      <c r="CF3" s="61" t="s">
        <v>37</v>
      </c>
      <c r="CG3" s="61" t="s">
        <v>1</v>
      </c>
      <c r="CH3" s="61" t="s">
        <v>38</v>
      </c>
      <c r="CI3" s="62" t="s">
        <v>39</v>
      </c>
    </row>
    <row r="4" spans="1:87" s="24" customFormat="1" ht="16.5" customHeight="1">
      <c r="A4" s="20" t="s">
        <v>2</v>
      </c>
      <c r="B4" s="169"/>
      <c r="C4" s="170"/>
      <c r="D4" s="171"/>
      <c r="E4" s="172"/>
      <c r="F4" s="171"/>
      <c r="G4" s="173"/>
      <c r="H4" s="174"/>
      <c r="I4" s="175"/>
      <c r="J4" s="176"/>
      <c r="K4" s="175"/>
      <c r="L4" s="177"/>
      <c r="M4" s="178"/>
      <c r="N4" s="179"/>
      <c r="O4" s="180"/>
      <c r="P4" s="179"/>
      <c r="Q4" s="181"/>
      <c r="R4" s="182">
        <v>0</v>
      </c>
      <c r="S4" s="183"/>
      <c r="T4" s="184"/>
      <c r="U4" s="184"/>
      <c r="V4" s="185"/>
      <c r="W4" s="186"/>
      <c r="X4" s="165"/>
      <c r="Y4" s="165"/>
      <c r="Z4" s="165"/>
      <c r="AA4" s="166"/>
      <c r="AB4" s="164"/>
      <c r="AC4" s="165"/>
      <c r="AD4" s="165"/>
      <c r="AE4" s="165"/>
      <c r="AF4" s="166"/>
      <c r="AG4" s="164"/>
      <c r="AH4" s="165"/>
      <c r="AI4" s="165"/>
      <c r="AJ4" s="165"/>
      <c r="AK4" s="181"/>
      <c r="AL4" s="187"/>
      <c r="AM4" s="175"/>
      <c r="AN4" s="175"/>
      <c r="AO4" s="175"/>
      <c r="AP4" s="177"/>
      <c r="AQ4" s="164"/>
      <c r="AR4" s="165"/>
      <c r="AS4" s="165"/>
      <c r="AT4" s="165"/>
      <c r="AU4" s="166"/>
      <c r="AV4" s="71">
        <v>0</v>
      </c>
      <c r="AW4" s="72"/>
      <c r="AX4" s="72"/>
      <c r="AY4" s="72"/>
      <c r="AZ4" s="70"/>
      <c r="BA4" s="71">
        <v>0</v>
      </c>
      <c r="BB4" s="72"/>
      <c r="BC4" s="72"/>
      <c r="BD4" s="72"/>
      <c r="BE4" s="70"/>
      <c r="BF4" s="71">
        <v>0</v>
      </c>
      <c r="BG4" s="72"/>
      <c r="BH4" s="72"/>
      <c r="BI4" s="72"/>
      <c r="BJ4" s="70"/>
      <c r="BK4" s="71">
        <v>0</v>
      </c>
      <c r="BL4" s="72"/>
      <c r="BM4" s="72"/>
      <c r="BN4" s="72"/>
      <c r="BO4" s="70"/>
      <c r="BP4" s="68">
        <v>0</v>
      </c>
      <c r="BQ4" s="69"/>
      <c r="BR4" s="69"/>
      <c r="BS4" s="69"/>
      <c r="BT4" s="73"/>
      <c r="BU4" s="68">
        <v>0</v>
      </c>
      <c r="BV4" s="69"/>
      <c r="BW4" s="69"/>
      <c r="BX4" s="69"/>
      <c r="BY4" s="73"/>
      <c r="BZ4" s="74">
        <v>0</v>
      </c>
      <c r="CA4" s="75"/>
      <c r="CB4" s="75"/>
      <c r="CC4" s="75"/>
      <c r="CD4" s="76"/>
      <c r="CE4" s="187"/>
      <c r="CF4" s="175"/>
      <c r="CG4" s="175"/>
      <c r="CH4" s="175"/>
      <c r="CI4" s="177"/>
    </row>
    <row r="5" spans="1:87" s="24" customFormat="1" ht="15.75">
      <c r="A5" s="407" t="s">
        <v>18</v>
      </c>
      <c r="B5" s="188">
        <v>175</v>
      </c>
      <c r="C5" s="189">
        <f aca="true" t="shared" si="0" ref="C5:C24">SUM(H5+M5+R5+W5+AB5+AG5+AL5+AQ5+AV5+BA5+BF5+BK5+BP5+BU5+BZ5)</f>
        <v>9769</v>
      </c>
      <c r="D5" s="190">
        <f aca="true" t="shared" si="1" ref="D5:D24">SUM(I5+N5+S5+X5+AC5+AH5+AM5+AR5+AW5+BB5+BG5+BL5+BQ5+BV5+CA5)</f>
        <v>3321</v>
      </c>
      <c r="E5" s="172">
        <f aca="true" t="shared" si="2" ref="E5:E25">D5/C5*100</f>
        <v>33.99529122735183</v>
      </c>
      <c r="F5" s="190">
        <f aca="true" t="shared" si="3" ref="F5:F24">K5+P5+U5+Z5+AE5+AJ5+AO5+AT5+AY5+BD5+BI5+BN5+BX5+CC5</f>
        <v>4657</v>
      </c>
      <c r="G5" s="191">
        <f aca="true" t="shared" si="4" ref="G5:G25">F5/D5*10</f>
        <v>14.022884673291179</v>
      </c>
      <c r="H5" s="192">
        <v>5029</v>
      </c>
      <c r="I5" s="193">
        <v>2627</v>
      </c>
      <c r="J5" s="194">
        <f aca="true" t="shared" si="5" ref="J5:J25">I5/H5*100</f>
        <v>52.237025253529524</v>
      </c>
      <c r="K5" s="193">
        <v>4085</v>
      </c>
      <c r="L5" s="195">
        <f aca="true" t="shared" si="6" ref="L5:L25">K5/I5*10</f>
        <v>15.550057099352873</v>
      </c>
      <c r="M5" s="196">
        <v>174</v>
      </c>
      <c r="N5" s="69">
        <v>124</v>
      </c>
      <c r="O5" s="194">
        <f>N5/M5*100</f>
        <v>71.26436781609196</v>
      </c>
      <c r="P5" s="69">
        <v>132</v>
      </c>
      <c r="Q5" s="197">
        <f>P5/N5*10</f>
        <v>10.64516129032258</v>
      </c>
      <c r="R5" s="198">
        <v>0</v>
      </c>
      <c r="S5" s="199"/>
      <c r="T5" s="200"/>
      <c r="U5" s="200"/>
      <c r="V5" s="201"/>
      <c r="W5" s="202">
        <v>0</v>
      </c>
      <c r="X5" s="203"/>
      <c r="Y5" s="203"/>
      <c r="Z5" s="193"/>
      <c r="AA5" s="204"/>
      <c r="AB5" s="202">
        <v>100</v>
      </c>
      <c r="AC5" s="205"/>
      <c r="AD5" s="206">
        <f>AC5/AB5*100</f>
        <v>0</v>
      </c>
      <c r="AE5" s="205"/>
      <c r="AF5" s="207"/>
      <c r="AG5" s="202">
        <v>1473</v>
      </c>
      <c r="AH5" s="208"/>
      <c r="AI5" s="208"/>
      <c r="AJ5" s="208"/>
      <c r="AK5" s="191"/>
      <c r="AL5" s="202">
        <v>850</v>
      </c>
      <c r="AM5" s="209">
        <v>570</v>
      </c>
      <c r="AN5" s="210">
        <f aca="true" t="shared" si="7" ref="AN5:AN25">AM5/AL5*100</f>
        <v>67.05882352941175</v>
      </c>
      <c r="AO5" s="209">
        <v>440</v>
      </c>
      <c r="AP5" s="195">
        <f>AO5/AM5*10</f>
        <v>7.719298245614034</v>
      </c>
      <c r="AQ5" s="202">
        <v>1848</v>
      </c>
      <c r="AR5" s="205"/>
      <c r="AS5" s="205"/>
      <c r="AT5" s="205"/>
      <c r="AU5" s="207"/>
      <c r="AV5" s="211">
        <v>0</v>
      </c>
      <c r="AW5" s="205"/>
      <c r="AX5" s="205"/>
      <c r="AY5" s="205"/>
      <c r="AZ5" s="212"/>
      <c r="BA5" s="202">
        <v>0</v>
      </c>
      <c r="BB5" s="203"/>
      <c r="BC5" s="203"/>
      <c r="BD5" s="203"/>
      <c r="BE5" s="197"/>
      <c r="BF5" s="211">
        <v>255</v>
      </c>
      <c r="BG5" s="75"/>
      <c r="BH5" s="75"/>
      <c r="BI5" s="75"/>
      <c r="BJ5" s="212"/>
      <c r="BK5" s="211">
        <v>40</v>
      </c>
      <c r="BL5" s="205"/>
      <c r="BM5" s="205"/>
      <c r="BN5" s="205"/>
      <c r="BO5" s="212"/>
      <c r="BP5" s="213">
        <v>0</v>
      </c>
      <c r="BQ5" s="75"/>
      <c r="BR5" s="75"/>
      <c r="BS5" s="75"/>
      <c r="BT5" s="76"/>
      <c r="BU5" s="213">
        <v>0</v>
      </c>
      <c r="BV5" s="75"/>
      <c r="BW5" s="75"/>
      <c r="BX5" s="75"/>
      <c r="BY5" s="76"/>
      <c r="BZ5" s="74">
        <v>0</v>
      </c>
      <c r="CA5" s="75"/>
      <c r="CB5" s="75"/>
      <c r="CC5" s="75"/>
      <c r="CD5" s="76"/>
      <c r="CE5" s="202"/>
      <c r="CF5" s="209"/>
      <c r="CG5" s="210"/>
      <c r="CH5" s="209"/>
      <c r="CI5" s="195"/>
    </row>
    <row r="6" spans="1:87" s="24" customFormat="1" ht="15.75">
      <c r="A6" s="407" t="s">
        <v>19</v>
      </c>
      <c r="B6" s="188">
        <v>551</v>
      </c>
      <c r="C6" s="189">
        <f t="shared" si="0"/>
        <v>21678</v>
      </c>
      <c r="D6" s="190">
        <f t="shared" si="1"/>
        <v>7003</v>
      </c>
      <c r="E6" s="172">
        <f t="shared" si="2"/>
        <v>32.30464064950641</v>
      </c>
      <c r="F6" s="190">
        <f t="shared" si="3"/>
        <v>10875</v>
      </c>
      <c r="G6" s="191">
        <f t="shared" si="4"/>
        <v>15.529058974725118</v>
      </c>
      <c r="H6" s="192">
        <v>5269</v>
      </c>
      <c r="I6" s="193">
        <v>5061</v>
      </c>
      <c r="J6" s="194">
        <f t="shared" si="5"/>
        <v>96.05238185613969</v>
      </c>
      <c r="K6" s="193">
        <v>6858</v>
      </c>
      <c r="L6" s="195">
        <f t="shared" si="6"/>
        <v>13.550681683461768</v>
      </c>
      <c r="M6" s="196">
        <v>1785</v>
      </c>
      <c r="N6" s="69">
        <v>859</v>
      </c>
      <c r="O6" s="194">
        <f>N6/M6*100</f>
        <v>48.12324929971989</v>
      </c>
      <c r="P6" s="69">
        <v>1182</v>
      </c>
      <c r="Q6" s="197">
        <f>P6/N6*10</f>
        <v>13.760186263096623</v>
      </c>
      <c r="R6" s="198">
        <v>0</v>
      </c>
      <c r="S6" s="199"/>
      <c r="T6" s="200"/>
      <c r="U6" s="200"/>
      <c r="V6" s="201"/>
      <c r="W6" s="202">
        <v>0</v>
      </c>
      <c r="X6" s="203"/>
      <c r="Y6" s="203"/>
      <c r="Z6" s="193"/>
      <c r="AA6" s="207"/>
      <c r="AB6" s="202">
        <v>340</v>
      </c>
      <c r="AC6" s="205">
        <v>101</v>
      </c>
      <c r="AD6" s="206">
        <f>AC6/AB6*100</f>
        <v>29.705882352941178</v>
      </c>
      <c r="AE6" s="205">
        <v>101</v>
      </c>
      <c r="AF6" s="195">
        <f>AE6/AC6*10</f>
        <v>10</v>
      </c>
      <c r="AG6" s="202">
        <v>7949</v>
      </c>
      <c r="AH6" s="208">
        <v>252</v>
      </c>
      <c r="AI6" s="214">
        <f>AH6/AG6*100</f>
        <v>3.1702100893194114</v>
      </c>
      <c r="AJ6" s="208">
        <v>522</v>
      </c>
      <c r="AK6" s="191">
        <f>AJ6/AH6*10</f>
        <v>20.714285714285715</v>
      </c>
      <c r="AL6" s="202">
        <v>4966</v>
      </c>
      <c r="AM6" s="209">
        <v>730</v>
      </c>
      <c r="AN6" s="210">
        <f t="shared" si="7"/>
        <v>14.699959726137738</v>
      </c>
      <c r="AO6" s="209">
        <v>2212</v>
      </c>
      <c r="AP6" s="195">
        <f>AO6/AM6*10</f>
        <v>30.3013698630137</v>
      </c>
      <c r="AQ6" s="202">
        <v>1188</v>
      </c>
      <c r="AR6" s="205"/>
      <c r="AS6" s="205"/>
      <c r="AT6" s="205"/>
      <c r="AU6" s="207"/>
      <c r="AV6" s="211">
        <v>0</v>
      </c>
      <c r="AW6" s="205"/>
      <c r="AX6" s="205"/>
      <c r="AY6" s="205"/>
      <c r="AZ6" s="212"/>
      <c r="BA6" s="202">
        <v>0</v>
      </c>
      <c r="BB6" s="203"/>
      <c r="BC6" s="203"/>
      <c r="BD6" s="203"/>
      <c r="BE6" s="197"/>
      <c r="BF6" s="211">
        <v>0</v>
      </c>
      <c r="BG6" s="75"/>
      <c r="BH6" s="75"/>
      <c r="BI6" s="75"/>
      <c r="BJ6" s="212"/>
      <c r="BK6" s="211">
        <v>73</v>
      </c>
      <c r="BL6" s="205"/>
      <c r="BM6" s="205"/>
      <c r="BN6" s="205"/>
      <c r="BO6" s="212"/>
      <c r="BP6" s="213">
        <v>0</v>
      </c>
      <c r="BQ6" s="75"/>
      <c r="BR6" s="75"/>
      <c r="BS6" s="75"/>
      <c r="BT6" s="76"/>
      <c r="BU6" s="213">
        <v>108</v>
      </c>
      <c r="BV6" s="75"/>
      <c r="BW6" s="75"/>
      <c r="BX6" s="75"/>
      <c r="BY6" s="76"/>
      <c r="BZ6" s="74">
        <v>0</v>
      </c>
      <c r="CA6" s="75"/>
      <c r="CB6" s="75"/>
      <c r="CC6" s="75"/>
      <c r="CD6" s="76"/>
      <c r="CE6" s="202"/>
      <c r="CF6" s="209"/>
      <c r="CG6" s="210"/>
      <c r="CH6" s="209"/>
      <c r="CI6" s="195"/>
    </row>
    <row r="7" spans="1:87" s="24" customFormat="1" ht="15.75">
      <c r="A7" s="407" t="s">
        <v>3</v>
      </c>
      <c r="B7" s="188">
        <v>0</v>
      </c>
      <c r="C7" s="189">
        <f t="shared" si="0"/>
        <v>6195</v>
      </c>
      <c r="D7" s="190">
        <f t="shared" si="1"/>
        <v>525</v>
      </c>
      <c r="E7" s="172">
        <f t="shared" si="2"/>
        <v>8.47457627118644</v>
      </c>
      <c r="F7" s="190">
        <f t="shared" si="3"/>
        <v>564</v>
      </c>
      <c r="G7" s="191">
        <f t="shared" si="4"/>
        <v>10.742857142857144</v>
      </c>
      <c r="H7" s="192">
        <v>960</v>
      </c>
      <c r="I7" s="193">
        <v>395</v>
      </c>
      <c r="J7" s="194">
        <f t="shared" si="5"/>
        <v>41.14583333333333</v>
      </c>
      <c r="K7" s="193">
        <v>434</v>
      </c>
      <c r="L7" s="195">
        <f t="shared" si="6"/>
        <v>10.9873417721519</v>
      </c>
      <c r="M7" s="196">
        <v>250</v>
      </c>
      <c r="N7" s="69">
        <v>130</v>
      </c>
      <c r="O7" s="194">
        <f>N7/M7*100</f>
        <v>52</v>
      </c>
      <c r="P7" s="69">
        <v>130</v>
      </c>
      <c r="Q7" s="197">
        <f>P7/N7*10</f>
        <v>10</v>
      </c>
      <c r="R7" s="198">
        <v>80</v>
      </c>
      <c r="S7" s="199"/>
      <c r="T7" s="200"/>
      <c r="U7" s="200"/>
      <c r="V7" s="201"/>
      <c r="W7" s="202">
        <v>0</v>
      </c>
      <c r="X7" s="203"/>
      <c r="Y7" s="203"/>
      <c r="Z7" s="193"/>
      <c r="AA7" s="207"/>
      <c r="AB7" s="202">
        <v>0</v>
      </c>
      <c r="AC7" s="205"/>
      <c r="AD7" s="206">
        <v>0</v>
      </c>
      <c r="AE7" s="205"/>
      <c r="AF7" s="195"/>
      <c r="AG7" s="202">
        <v>1140</v>
      </c>
      <c r="AH7" s="208"/>
      <c r="AI7" s="214"/>
      <c r="AJ7" s="208"/>
      <c r="AK7" s="191"/>
      <c r="AL7" s="202">
        <v>770</v>
      </c>
      <c r="AM7" s="209"/>
      <c r="AN7" s="210">
        <f t="shared" si="7"/>
        <v>0</v>
      </c>
      <c r="AO7" s="209"/>
      <c r="AP7" s="195"/>
      <c r="AQ7" s="202">
        <v>945</v>
      </c>
      <c r="AR7" s="205"/>
      <c r="AS7" s="205"/>
      <c r="AT7" s="205"/>
      <c r="AU7" s="207"/>
      <c r="AV7" s="211">
        <v>0</v>
      </c>
      <c r="AW7" s="205"/>
      <c r="AX7" s="205"/>
      <c r="AY7" s="205"/>
      <c r="AZ7" s="212"/>
      <c r="BA7" s="202">
        <v>1300</v>
      </c>
      <c r="BB7" s="203"/>
      <c r="BC7" s="203"/>
      <c r="BD7" s="203"/>
      <c r="BE7" s="197"/>
      <c r="BF7" s="211">
        <v>650</v>
      </c>
      <c r="BG7" s="75"/>
      <c r="BH7" s="75"/>
      <c r="BI7" s="75"/>
      <c r="BJ7" s="212"/>
      <c r="BK7" s="211">
        <v>0</v>
      </c>
      <c r="BL7" s="205"/>
      <c r="BM7" s="205"/>
      <c r="BN7" s="205"/>
      <c r="BO7" s="212"/>
      <c r="BP7" s="213">
        <v>0</v>
      </c>
      <c r="BQ7" s="75"/>
      <c r="BR7" s="75"/>
      <c r="BS7" s="75"/>
      <c r="BT7" s="76"/>
      <c r="BU7" s="213">
        <v>0</v>
      </c>
      <c r="BV7" s="75"/>
      <c r="BW7" s="75"/>
      <c r="BX7" s="75"/>
      <c r="BY7" s="76"/>
      <c r="BZ7" s="74">
        <v>100</v>
      </c>
      <c r="CA7" s="75"/>
      <c r="CB7" s="75"/>
      <c r="CC7" s="75"/>
      <c r="CD7" s="76"/>
      <c r="CE7" s="202"/>
      <c r="CF7" s="209"/>
      <c r="CG7" s="210"/>
      <c r="CH7" s="209"/>
      <c r="CI7" s="195"/>
    </row>
    <row r="8" spans="1:87" s="24" customFormat="1" ht="15.75">
      <c r="A8" s="407" t="s">
        <v>4</v>
      </c>
      <c r="B8" s="188">
        <v>230</v>
      </c>
      <c r="C8" s="189">
        <f t="shared" si="0"/>
        <v>23187</v>
      </c>
      <c r="D8" s="190">
        <f t="shared" si="1"/>
        <v>6245</v>
      </c>
      <c r="E8" s="172">
        <f t="shared" si="2"/>
        <v>26.933195324966576</v>
      </c>
      <c r="F8" s="190">
        <f t="shared" si="3"/>
        <v>14884</v>
      </c>
      <c r="G8" s="191">
        <f t="shared" si="4"/>
        <v>23.833466773418735</v>
      </c>
      <c r="H8" s="192">
        <v>9697</v>
      </c>
      <c r="I8" s="193">
        <v>5151</v>
      </c>
      <c r="J8" s="194">
        <f t="shared" si="5"/>
        <v>53.119521501495306</v>
      </c>
      <c r="K8" s="193">
        <v>11280</v>
      </c>
      <c r="L8" s="195">
        <f>K8/I8*10</f>
        <v>21.898660454280723</v>
      </c>
      <c r="M8" s="196">
        <v>100</v>
      </c>
      <c r="N8" s="69"/>
      <c r="O8" s="194"/>
      <c r="P8" s="69"/>
      <c r="Q8" s="197"/>
      <c r="R8" s="198">
        <v>0</v>
      </c>
      <c r="S8" s="199"/>
      <c r="T8" s="200"/>
      <c r="U8" s="200"/>
      <c r="V8" s="201"/>
      <c r="W8" s="202">
        <v>0</v>
      </c>
      <c r="X8" s="203"/>
      <c r="Y8" s="203"/>
      <c r="Z8" s="193"/>
      <c r="AA8" s="207"/>
      <c r="AB8" s="202">
        <v>444</v>
      </c>
      <c r="AC8" s="205">
        <v>120</v>
      </c>
      <c r="AD8" s="206">
        <f aca="true" t="shared" si="8" ref="AD8:AD25">AC8/AB8*100</f>
        <v>27.027027027027028</v>
      </c>
      <c r="AE8" s="205">
        <v>216</v>
      </c>
      <c r="AF8" s="195">
        <f>AE8/AC8*10</f>
        <v>18</v>
      </c>
      <c r="AG8" s="202">
        <v>5281</v>
      </c>
      <c r="AH8" s="208"/>
      <c r="AI8" s="214"/>
      <c r="AJ8" s="208"/>
      <c r="AK8" s="191"/>
      <c r="AL8" s="202">
        <v>6382</v>
      </c>
      <c r="AM8" s="209">
        <v>974</v>
      </c>
      <c r="AN8" s="210">
        <f t="shared" si="7"/>
        <v>15.261673456596677</v>
      </c>
      <c r="AO8" s="209">
        <v>3388</v>
      </c>
      <c r="AP8" s="195">
        <f>AO8/AM8*10</f>
        <v>34.78439425051335</v>
      </c>
      <c r="AQ8" s="202">
        <v>1243</v>
      </c>
      <c r="AR8" s="205"/>
      <c r="AS8" s="205"/>
      <c r="AT8" s="205"/>
      <c r="AU8" s="207"/>
      <c r="AV8" s="211">
        <v>0</v>
      </c>
      <c r="AW8" s="205"/>
      <c r="AX8" s="205"/>
      <c r="AY8" s="205"/>
      <c r="AZ8" s="212"/>
      <c r="BA8" s="202">
        <v>40</v>
      </c>
      <c r="BB8" s="203"/>
      <c r="BC8" s="203"/>
      <c r="BD8" s="203"/>
      <c r="BE8" s="197"/>
      <c r="BF8" s="211">
        <v>0</v>
      </c>
      <c r="BG8" s="75"/>
      <c r="BH8" s="75"/>
      <c r="BI8" s="75"/>
      <c r="BJ8" s="212"/>
      <c r="BK8" s="211">
        <v>0</v>
      </c>
      <c r="BL8" s="205"/>
      <c r="BM8" s="205"/>
      <c r="BN8" s="205"/>
      <c r="BO8" s="212"/>
      <c r="BP8" s="213">
        <v>0</v>
      </c>
      <c r="BQ8" s="75"/>
      <c r="BR8" s="75"/>
      <c r="BS8" s="75"/>
      <c r="BT8" s="76"/>
      <c r="BU8" s="213">
        <v>0</v>
      </c>
      <c r="BV8" s="75"/>
      <c r="BW8" s="75"/>
      <c r="BX8" s="75"/>
      <c r="BY8" s="76"/>
      <c r="BZ8" s="74">
        <v>0</v>
      </c>
      <c r="CA8" s="75"/>
      <c r="CB8" s="75"/>
      <c r="CC8" s="75"/>
      <c r="CD8" s="76"/>
      <c r="CE8" s="202"/>
      <c r="CF8" s="209"/>
      <c r="CG8" s="210"/>
      <c r="CH8" s="209"/>
      <c r="CI8" s="195"/>
    </row>
    <row r="9" spans="1:87" s="24" customFormat="1" ht="15.75">
      <c r="A9" s="407" t="s">
        <v>20</v>
      </c>
      <c r="B9" s="188">
        <v>0</v>
      </c>
      <c r="C9" s="189">
        <f t="shared" si="0"/>
        <v>30235</v>
      </c>
      <c r="D9" s="190">
        <f t="shared" si="1"/>
        <v>10367</v>
      </c>
      <c r="E9" s="172">
        <f t="shared" si="2"/>
        <v>34.28807673226393</v>
      </c>
      <c r="F9" s="190">
        <f t="shared" si="3"/>
        <v>20326</v>
      </c>
      <c r="G9" s="191">
        <f t="shared" si="4"/>
        <v>19.60644352271631</v>
      </c>
      <c r="H9" s="192">
        <v>13147</v>
      </c>
      <c r="I9" s="193">
        <v>8547</v>
      </c>
      <c r="J9" s="194">
        <f t="shared" si="5"/>
        <v>65.0110291321214</v>
      </c>
      <c r="K9" s="193">
        <v>17629</v>
      </c>
      <c r="L9" s="195">
        <f t="shared" si="6"/>
        <v>20.625950625950622</v>
      </c>
      <c r="M9" s="196">
        <v>908</v>
      </c>
      <c r="N9" s="69">
        <v>173</v>
      </c>
      <c r="O9" s="194">
        <f>N9/M9*100</f>
        <v>19.05286343612335</v>
      </c>
      <c r="P9" s="69">
        <v>335</v>
      </c>
      <c r="Q9" s="197">
        <f>P9/N9*10</f>
        <v>19.36416184971098</v>
      </c>
      <c r="R9" s="198">
        <v>0</v>
      </c>
      <c r="S9" s="199"/>
      <c r="T9" s="200"/>
      <c r="U9" s="200"/>
      <c r="V9" s="201"/>
      <c r="W9" s="202">
        <v>0</v>
      </c>
      <c r="X9" s="203"/>
      <c r="Y9" s="203"/>
      <c r="Z9" s="193"/>
      <c r="AA9" s="204"/>
      <c r="AB9" s="202">
        <v>922</v>
      </c>
      <c r="AC9" s="205">
        <v>747</v>
      </c>
      <c r="AD9" s="206">
        <f t="shared" si="8"/>
        <v>81.01952277657267</v>
      </c>
      <c r="AE9" s="205">
        <v>937</v>
      </c>
      <c r="AF9" s="195">
        <f>AE9/AC9*10</f>
        <v>12.54350736278447</v>
      </c>
      <c r="AG9" s="202">
        <v>4494</v>
      </c>
      <c r="AH9" s="208"/>
      <c r="AI9" s="214"/>
      <c r="AJ9" s="208"/>
      <c r="AK9" s="191"/>
      <c r="AL9" s="202">
        <v>6294</v>
      </c>
      <c r="AM9" s="209">
        <v>700</v>
      </c>
      <c r="AN9" s="210">
        <f t="shared" si="7"/>
        <v>11.121703209405783</v>
      </c>
      <c r="AO9" s="209">
        <v>1100</v>
      </c>
      <c r="AP9" s="195">
        <f>AO9/AM9*10</f>
        <v>15.714285714285714</v>
      </c>
      <c r="AQ9" s="202">
        <v>2966</v>
      </c>
      <c r="AR9" s="205">
        <v>200</v>
      </c>
      <c r="AS9" s="215">
        <f>AR9/AQ9*100</f>
        <v>6.743088334457181</v>
      </c>
      <c r="AT9" s="205">
        <v>325</v>
      </c>
      <c r="AU9" s="204">
        <f>AT9/AR9*10</f>
        <v>16.25</v>
      </c>
      <c r="AV9" s="211">
        <v>200</v>
      </c>
      <c r="AW9" s="205"/>
      <c r="AX9" s="205"/>
      <c r="AY9" s="205"/>
      <c r="AZ9" s="212"/>
      <c r="BA9" s="202">
        <v>514</v>
      </c>
      <c r="BB9" s="203"/>
      <c r="BC9" s="203"/>
      <c r="BD9" s="203"/>
      <c r="BE9" s="197"/>
      <c r="BF9" s="211">
        <v>790</v>
      </c>
      <c r="BG9" s="75"/>
      <c r="BH9" s="75"/>
      <c r="BI9" s="75"/>
      <c r="BJ9" s="212"/>
      <c r="BK9" s="211">
        <v>0</v>
      </c>
      <c r="BL9" s="205"/>
      <c r="BM9" s="205"/>
      <c r="BN9" s="205"/>
      <c r="BO9" s="212"/>
      <c r="BP9" s="213">
        <v>0</v>
      </c>
      <c r="BQ9" s="75"/>
      <c r="BR9" s="75"/>
      <c r="BS9" s="75"/>
      <c r="BT9" s="76"/>
      <c r="BU9" s="213">
        <v>0</v>
      </c>
      <c r="BV9" s="75"/>
      <c r="BW9" s="75"/>
      <c r="BX9" s="75"/>
      <c r="BY9" s="76"/>
      <c r="BZ9" s="74">
        <v>0</v>
      </c>
      <c r="CA9" s="75"/>
      <c r="CB9" s="75"/>
      <c r="CC9" s="75"/>
      <c r="CD9" s="76"/>
      <c r="CE9" s="202"/>
      <c r="CF9" s="209"/>
      <c r="CG9" s="210"/>
      <c r="CH9" s="209"/>
      <c r="CI9" s="195"/>
    </row>
    <row r="10" spans="1:87" s="24" customFormat="1" ht="15.75">
      <c r="A10" s="407" t="s">
        <v>5</v>
      </c>
      <c r="B10" s="188">
        <v>2043</v>
      </c>
      <c r="C10" s="189">
        <f t="shared" si="0"/>
        <v>64138</v>
      </c>
      <c r="D10" s="190">
        <f t="shared" si="1"/>
        <v>11486</v>
      </c>
      <c r="E10" s="172">
        <f t="shared" si="2"/>
        <v>17.908260313698587</v>
      </c>
      <c r="F10" s="190">
        <f t="shared" si="3"/>
        <v>15676</v>
      </c>
      <c r="G10" s="191">
        <f t="shared" si="4"/>
        <v>13.6479192059899</v>
      </c>
      <c r="H10" s="192">
        <v>28004</v>
      </c>
      <c r="I10" s="193">
        <v>11070</v>
      </c>
      <c r="J10" s="194">
        <f t="shared" si="5"/>
        <v>39.53006713326668</v>
      </c>
      <c r="K10" s="193">
        <v>15212</v>
      </c>
      <c r="L10" s="195">
        <f t="shared" si="6"/>
        <v>13.741644083107499</v>
      </c>
      <c r="M10" s="196">
        <v>54</v>
      </c>
      <c r="N10" s="69"/>
      <c r="O10" s="194"/>
      <c r="P10" s="69"/>
      <c r="Q10" s="197"/>
      <c r="R10" s="198">
        <v>0</v>
      </c>
      <c r="S10" s="199"/>
      <c r="T10" s="200"/>
      <c r="U10" s="200"/>
      <c r="V10" s="201"/>
      <c r="W10" s="202">
        <v>0</v>
      </c>
      <c r="X10" s="203"/>
      <c r="Y10" s="203"/>
      <c r="Z10" s="193"/>
      <c r="AA10" s="204"/>
      <c r="AB10" s="202">
        <v>1091</v>
      </c>
      <c r="AC10" s="205">
        <v>416</v>
      </c>
      <c r="AD10" s="206">
        <f t="shared" si="8"/>
        <v>38.13015582034831</v>
      </c>
      <c r="AE10" s="205">
        <v>464</v>
      </c>
      <c r="AF10" s="195">
        <f>AE10/AC10*10</f>
        <v>11.153846153846153</v>
      </c>
      <c r="AG10" s="202">
        <v>15969</v>
      </c>
      <c r="AH10" s="208"/>
      <c r="AI10" s="214"/>
      <c r="AJ10" s="208"/>
      <c r="AK10" s="191"/>
      <c r="AL10" s="202">
        <v>16091</v>
      </c>
      <c r="AM10" s="209"/>
      <c r="AN10" s="210">
        <f t="shared" si="7"/>
        <v>0</v>
      </c>
      <c r="AO10" s="209"/>
      <c r="AP10" s="195"/>
      <c r="AQ10" s="202">
        <v>2632</v>
      </c>
      <c r="AR10" s="205"/>
      <c r="AS10" s="215"/>
      <c r="AT10" s="205"/>
      <c r="AU10" s="204"/>
      <c r="AV10" s="211">
        <v>105</v>
      </c>
      <c r="AW10" s="205"/>
      <c r="AX10" s="205"/>
      <c r="AY10" s="205"/>
      <c r="AZ10" s="212"/>
      <c r="BA10" s="202">
        <v>0</v>
      </c>
      <c r="BB10" s="203"/>
      <c r="BC10" s="203"/>
      <c r="BD10" s="203"/>
      <c r="BE10" s="197"/>
      <c r="BF10" s="211">
        <v>192</v>
      </c>
      <c r="BG10" s="75"/>
      <c r="BH10" s="75"/>
      <c r="BI10" s="75"/>
      <c r="BJ10" s="212"/>
      <c r="BK10" s="211">
        <v>0</v>
      </c>
      <c r="BL10" s="205"/>
      <c r="BM10" s="205"/>
      <c r="BN10" s="205"/>
      <c r="BO10" s="212"/>
      <c r="BP10" s="213">
        <v>0</v>
      </c>
      <c r="BQ10" s="75"/>
      <c r="BR10" s="75"/>
      <c r="BS10" s="75"/>
      <c r="BT10" s="76"/>
      <c r="BU10" s="213">
        <v>0</v>
      </c>
      <c r="BV10" s="75"/>
      <c r="BW10" s="75"/>
      <c r="BX10" s="75"/>
      <c r="BY10" s="76"/>
      <c r="BZ10" s="74">
        <v>0</v>
      </c>
      <c r="CA10" s="75"/>
      <c r="CB10" s="75"/>
      <c r="CC10" s="75"/>
      <c r="CD10" s="76"/>
      <c r="CE10" s="202"/>
      <c r="CF10" s="209"/>
      <c r="CG10" s="210"/>
      <c r="CH10" s="209"/>
      <c r="CI10" s="195"/>
    </row>
    <row r="11" spans="1:87" s="24" customFormat="1" ht="15.75">
      <c r="A11" s="407" t="s">
        <v>6</v>
      </c>
      <c r="B11" s="188">
        <v>1906</v>
      </c>
      <c r="C11" s="189">
        <f t="shared" si="0"/>
        <v>75860</v>
      </c>
      <c r="D11" s="190">
        <f t="shared" si="1"/>
        <v>26889</v>
      </c>
      <c r="E11" s="172">
        <f t="shared" si="2"/>
        <v>35.44555760611653</v>
      </c>
      <c r="F11" s="190">
        <f t="shared" si="3"/>
        <v>65753</v>
      </c>
      <c r="G11" s="191">
        <f t="shared" si="4"/>
        <v>24.45349399382647</v>
      </c>
      <c r="H11" s="192">
        <v>32670</v>
      </c>
      <c r="I11" s="193">
        <v>23423</v>
      </c>
      <c r="J11" s="194">
        <f t="shared" si="5"/>
        <v>71.69574533210897</v>
      </c>
      <c r="K11" s="193">
        <v>56659</v>
      </c>
      <c r="L11" s="195">
        <f t="shared" si="6"/>
        <v>24.18947188660718</v>
      </c>
      <c r="M11" s="196">
        <v>1653</v>
      </c>
      <c r="N11" s="69">
        <v>1238</v>
      </c>
      <c r="O11" s="194">
        <f>N11/M11*100</f>
        <v>74.89413188142771</v>
      </c>
      <c r="P11" s="69">
        <v>3475</v>
      </c>
      <c r="Q11" s="197">
        <f>P11/N11*10</f>
        <v>28.069466882067854</v>
      </c>
      <c r="R11" s="198">
        <v>0</v>
      </c>
      <c r="S11" s="199"/>
      <c r="T11" s="200"/>
      <c r="U11" s="200"/>
      <c r="V11" s="201"/>
      <c r="W11" s="202">
        <v>0</v>
      </c>
      <c r="X11" s="203"/>
      <c r="Y11" s="194"/>
      <c r="Z11" s="193"/>
      <c r="AA11" s="204"/>
      <c r="AB11" s="202">
        <v>2427</v>
      </c>
      <c r="AC11" s="205"/>
      <c r="AD11" s="206">
        <f t="shared" si="8"/>
        <v>0</v>
      </c>
      <c r="AE11" s="205"/>
      <c r="AF11" s="195"/>
      <c r="AG11" s="202">
        <v>11709</v>
      </c>
      <c r="AH11" s="208">
        <v>40</v>
      </c>
      <c r="AI11" s="214">
        <f>AH11/AG11*100</f>
        <v>0.34161755914253994</v>
      </c>
      <c r="AJ11" s="208">
        <v>100</v>
      </c>
      <c r="AK11" s="191">
        <f>AJ11/AH11*10</f>
        <v>25</v>
      </c>
      <c r="AL11" s="202">
        <v>24180</v>
      </c>
      <c r="AM11" s="209">
        <v>2168</v>
      </c>
      <c r="AN11" s="210">
        <f t="shared" si="7"/>
        <v>8.966087675765095</v>
      </c>
      <c r="AO11" s="209">
        <v>5487</v>
      </c>
      <c r="AP11" s="195">
        <f>AO11/AM11*10</f>
        <v>25.309040590405903</v>
      </c>
      <c r="AQ11" s="202">
        <v>2332</v>
      </c>
      <c r="AR11" s="205">
        <v>20</v>
      </c>
      <c r="AS11" s="215">
        <f>AR11/AQ11*100</f>
        <v>0.8576329331046313</v>
      </c>
      <c r="AT11" s="205">
        <v>32</v>
      </c>
      <c r="AU11" s="204">
        <f>AT11/AR11*10</f>
        <v>16</v>
      </c>
      <c r="AV11" s="211">
        <v>185</v>
      </c>
      <c r="AW11" s="205"/>
      <c r="AX11" s="205"/>
      <c r="AY11" s="205"/>
      <c r="AZ11" s="212"/>
      <c r="BA11" s="202">
        <v>382</v>
      </c>
      <c r="BB11" s="203"/>
      <c r="BC11" s="203"/>
      <c r="BD11" s="203"/>
      <c r="BE11" s="197"/>
      <c r="BF11" s="211">
        <v>210</v>
      </c>
      <c r="BG11" s="75"/>
      <c r="BH11" s="75"/>
      <c r="BI11" s="75"/>
      <c r="BJ11" s="212"/>
      <c r="BK11" s="211">
        <v>92</v>
      </c>
      <c r="BL11" s="205"/>
      <c r="BM11" s="205"/>
      <c r="BN11" s="205"/>
      <c r="BO11" s="212"/>
      <c r="BP11" s="213">
        <v>0</v>
      </c>
      <c r="BQ11" s="75"/>
      <c r="BR11" s="75"/>
      <c r="BS11" s="75"/>
      <c r="BT11" s="76"/>
      <c r="BU11" s="213">
        <v>20</v>
      </c>
      <c r="BV11" s="75"/>
      <c r="BW11" s="75"/>
      <c r="BX11" s="75"/>
      <c r="BY11" s="76"/>
      <c r="BZ11" s="74">
        <v>0</v>
      </c>
      <c r="CA11" s="216"/>
      <c r="CB11" s="216"/>
      <c r="CC11" s="216"/>
      <c r="CD11" s="217"/>
      <c r="CE11" s="202"/>
      <c r="CF11" s="209"/>
      <c r="CG11" s="210"/>
      <c r="CH11" s="209"/>
      <c r="CI11" s="195"/>
    </row>
    <row r="12" spans="1:87" s="24" customFormat="1" ht="15.75">
      <c r="A12" s="407" t="s">
        <v>7</v>
      </c>
      <c r="B12" s="188">
        <v>0</v>
      </c>
      <c r="C12" s="189">
        <f t="shared" si="0"/>
        <v>21460</v>
      </c>
      <c r="D12" s="190">
        <f t="shared" si="1"/>
        <v>8037</v>
      </c>
      <c r="E12" s="172">
        <f t="shared" si="2"/>
        <v>37.451071761416586</v>
      </c>
      <c r="F12" s="190">
        <f t="shared" si="3"/>
        <v>9667</v>
      </c>
      <c r="G12" s="191">
        <f t="shared" si="4"/>
        <v>12.028119945253204</v>
      </c>
      <c r="H12" s="192">
        <v>11640</v>
      </c>
      <c r="I12" s="193">
        <v>7207</v>
      </c>
      <c r="J12" s="194">
        <f t="shared" si="5"/>
        <v>61.91580756013746</v>
      </c>
      <c r="K12" s="193">
        <v>8561</v>
      </c>
      <c r="L12" s="195">
        <f t="shared" si="6"/>
        <v>11.878729013459138</v>
      </c>
      <c r="M12" s="196">
        <v>330</v>
      </c>
      <c r="N12" s="69">
        <v>200</v>
      </c>
      <c r="O12" s="194">
        <f>N12/M12*100</f>
        <v>60.60606060606061</v>
      </c>
      <c r="P12" s="69">
        <v>140</v>
      </c>
      <c r="Q12" s="197">
        <f>P12/N12*10</f>
        <v>7</v>
      </c>
      <c r="R12" s="198">
        <v>0</v>
      </c>
      <c r="S12" s="199"/>
      <c r="T12" s="200"/>
      <c r="U12" s="200"/>
      <c r="V12" s="201"/>
      <c r="W12" s="202">
        <v>0</v>
      </c>
      <c r="X12" s="203"/>
      <c r="Y12" s="203"/>
      <c r="Z12" s="218"/>
      <c r="AA12" s="204"/>
      <c r="AB12" s="202">
        <v>565</v>
      </c>
      <c r="AC12" s="205">
        <v>565</v>
      </c>
      <c r="AD12" s="206">
        <f t="shared" si="8"/>
        <v>100</v>
      </c>
      <c r="AE12" s="205">
        <v>875</v>
      </c>
      <c r="AF12" s="195">
        <f>AE12/AC12*10</f>
        <v>15.486725663716815</v>
      </c>
      <c r="AG12" s="202">
        <v>4580</v>
      </c>
      <c r="AH12" s="219"/>
      <c r="AI12" s="214"/>
      <c r="AJ12" s="219"/>
      <c r="AK12" s="191"/>
      <c r="AL12" s="202">
        <v>1917</v>
      </c>
      <c r="AM12" s="199"/>
      <c r="AN12" s="210">
        <f t="shared" si="7"/>
        <v>0</v>
      </c>
      <c r="AO12" s="199"/>
      <c r="AP12" s="195"/>
      <c r="AQ12" s="202">
        <v>1367</v>
      </c>
      <c r="AR12" s="215">
        <v>65</v>
      </c>
      <c r="AS12" s="215">
        <f>AR12/AQ12*100</f>
        <v>4.754937820043892</v>
      </c>
      <c r="AT12" s="215">
        <v>91</v>
      </c>
      <c r="AU12" s="204">
        <f>AT12/AR12*10</f>
        <v>14</v>
      </c>
      <c r="AV12" s="211">
        <v>341</v>
      </c>
      <c r="AW12" s="215"/>
      <c r="AX12" s="215"/>
      <c r="AY12" s="215"/>
      <c r="AZ12" s="191"/>
      <c r="BA12" s="202">
        <v>100</v>
      </c>
      <c r="BB12" s="203"/>
      <c r="BC12" s="203"/>
      <c r="BD12" s="203"/>
      <c r="BE12" s="191"/>
      <c r="BF12" s="211">
        <v>367</v>
      </c>
      <c r="BG12" s="216"/>
      <c r="BH12" s="216"/>
      <c r="BI12" s="216"/>
      <c r="BJ12" s="191"/>
      <c r="BK12" s="211">
        <v>100</v>
      </c>
      <c r="BL12" s="215"/>
      <c r="BM12" s="215"/>
      <c r="BN12" s="215"/>
      <c r="BO12" s="191"/>
      <c r="BP12" s="220">
        <v>153</v>
      </c>
      <c r="BQ12" s="216"/>
      <c r="BR12" s="216"/>
      <c r="BS12" s="216"/>
      <c r="BT12" s="217"/>
      <c r="BU12" s="220">
        <v>0</v>
      </c>
      <c r="BV12" s="216"/>
      <c r="BW12" s="216"/>
      <c r="BX12" s="216"/>
      <c r="BY12" s="217"/>
      <c r="BZ12" s="74">
        <v>0</v>
      </c>
      <c r="CA12" s="216"/>
      <c r="CB12" s="216"/>
      <c r="CC12" s="216"/>
      <c r="CD12" s="217"/>
      <c r="CE12" s="202"/>
      <c r="CF12" s="199"/>
      <c r="CG12" s="210"/>
      <c r="CH12" s="199"/>
      <c r="CI12" s="195"/>
    </row>
    <row r="13" spans="1:87" s="24" customFormat="1" ht="17.25" customHeight="1">
      <c r="A13" s="407" t="s">
        <v>8</v>
      </c>
      <c r="B13" s="188">
        <v>2130</v>
      </c>
      <c r="C13" s="189">
        <f t="shared" si="0"/>
        <v>31619</v>
      </c>
      <c r="D13" s="190">
        <f t="shared" si="1"/>
        <v>10078</v>
      </c>
      <c r="E13" s="172">
        <f t="shared" si="2"/>
        <v>31.873240772952972</v>
      </c>
      <c r="F13" s="190">
        <f t="shared" si="3"/>
        <v>27784</v>
      </c>
      <c r="G13" s="191">
        <f t="shared" si="4"/>
        <v>27.5689620956539</v>
      </c>
      <c r="H13" s="192">
        <v>14653</v>
      </c>
      <c r="I13" s="193">
        <v>6881</v>
      </c>
      <c r="J13" s="194">
        <f t="shared" si="5"/>
        <v>46.95966696239678</v>
      </c>
      <c r="K13" s="193">
        <v>18572</v>
      </c>
      <c r="L13" s="195">
        <f t="shared" si="6"/>
        <v>26.99026304316233</v>
      </c>
      <c r="M13" s="196">
        <v>114</v>
      </c>
      <c r="N13" s="69"/>
      <c r="O13" s="194"/>
      <c r="P13" s="69"/>
      <c r="Q13" s="197"/>
      <c r="R13" s="198">
        <v>0</v>
      </c>
      <c r="S13" s="199"/>
      <c r="T13" s="200"/>
      <c r="U13" s="200"/>
      <c r="V13" s="201"/>
      <c r="W13" s="202">
        <v>36</v>
      </c>
      <c r="X13" s="203">
        <v>36</v>
      </c>
      <c r="Y13" s="205">
        <f>X13/W13*100</f>
        <v>100</v>
      </c>
      <c r="Z13" s="203">
        <v>75</v>
      </c>
      <c r="AA13" s="204">
        <f>Z13/X13*10</f>
        <v>20.833333333333336</v>
      </c>
      <c r="AB13" s="202">
        <v>1570</v>
      </c>
      <c r="AC13" s="205">
        <v>1412</v>
      </c>
      <c r="AD13" s="206">
        <f t="shared" si="8"/>
        <v>89.93630573248407</v>
      </c>
      <c r="AE13" s="205">
        <v>2749</v>
      </c>
      <c r="AF13" s="195">
        <f>AE13/AC13*10</f>
        <v>19.468838526912183</v>
      </c>
      <c r="AG13" s="202">
        <v>5221</v>
      </c>
      <c r="AH13" s="219"/>
      <c r="AI13" s="214"/>
      <c r="AJ13" s="219"/>
      <c r="AK13" s="191"/>
      <c r="AL13" s="202">
        <v>8234</v>
      </c>
      <c r="AM13" s="199">
        <v>1749</v>
      </c>
      <c r="AN13" s="210">
        <f t="shared" si="7"/>
        <v>21.241195044935633</v>
      </c>
      <c r="AO13" s="199">
        <v>6388</v>
      </c>
      <c r="AP13" s="195">
        <f>AO13/AM13*10</f>
        <v>36.523727844482565</v>
      </c>
      <c r="AQ13" s="202">
        <v>246</v>
      </c>
      <c r="AR13" s="215"/>
      <c r="AS13" s="215"/>
      <c r="AT13" s="215"/>
      <c r="AU13" s="204"/>
      <c r="AV13" s="211">
        <v>1395</v>
      </c>
      <c r="AW13" s="215"/>
      <c r="AX13" s="215"/>
      <c r="AY13" s="215"/>
      <c r="AZ13" s="191"/>
      <c r="BA13" s="202"/>
      <c r="BB13" s="203"/>
      <c r="BC13" s="203"/>
      <c r="BD13" s="203"/>
      <c r="BE13" s="191"/>
      <c r="BF13" s="211">
        <v>150</v>
      </c>
      <c r="BG13" s="216"/>
      <c r="BH13" s="216"/>
      <c r="BI13" s="216"/>
      <c r="BJ13" s="191"/>
      <c r="BK13" s="211">
        <v>0</v>
      </c>
      <c r="BL13" s="215"/>
      <c r="BM13" s="215"/>
      <c r="BN13" s="215"/>
      <c r="BO13" s="191"/>
      <c r="BP13" s="220">
        <v>0</v>
      </c>
      <c r="BQ13" s="216"/>
      <c r="BR13" s="216"/>
      <c r="BS13" s="216"/>
      <c r="BT13" s="217"/>
      <c r="BU13" s="220">
        <v>0</v>
      </c>
      <c r="BV13" s="216"/>
      <c r="BW13" s="216"/>
      <c r="BX13" s="216"/>
      <c r="BY13" s="217"/>
      <c r="BZ13" s="74">
        <v>0</v>
      </c>
      <c r="CA13" s="216"/>
      <c r="CB13" s="216"/>
      <c r="CC13" s="216"/>
      <c r="CD13" s="217"/>
      <c r="CE13" s="202"/>
      <c r="CF13" s="199"/>
      <c r="CG13" s="210"/>
      <c r="CH13" s="199"/>
      <c r="CI13" s="195"/>
    </row>
    <row r="14" spans="1:87" s="24" customFormat="1" ht="15.75">
      <c r="A14" s="407" t="s">
        <v>9</v>
      </c>
      <c r="B14" s="188">
        <v>592</v>
      </c>
      <c r="C14" s="189">
        <f t="shared" si="0"/>
        <v>18290</v>
      </c>
      <c r="D14" s="190">
        <f t="shared" si="1"/>
        <v>12443</v>
      </c>
      <c r="E14" s="172">
        <f t="shared" si="2"/>
        <v>68.03171131765993</v>
      </c>
      <c r="F14" s="190">
        <f t="shared" si="3"/>
        <v>30564</v>
      </c>
      <c r="G14" s="191">
        <f t="shared" si="4"/>
        <v>24.56320822952664</v>
      </c>
      <c r="H14" s="192">
        <v>10184</v>
      </c>
      <c r="I14" s="193">
        <v>9343</v>
      </c>
      <c r="J14" s="194">
        <f t="shared" si="5"/>
        <v>91.74194815396702</v>
      </c>
      <c r="K14" s="193">
        <v>23764</v>
      </c>
      <c r="L14" s="195">
        <f t="shared" si="6"/>
        <v>25.435085090442044</v>
      </c>
      <c r="M14" s="196">
        <v>580</v>
      </c>
      <c r="N14" s="69">
        <v>580</v>
      </c>
      <c r="O14" s="194">
        <f>N14/M14*100</f>
        <v>100</v>
      </c>
      <c r="P14" s="69">
        <v>1490</v>
      </c>
      <c r="Q14" s="197">
        <f>P14/N14*10</f>
        <v>25.689655172413794</v>
      </c>
      <c r="R14" s="198">
        <v>0</v>
      </c>
      <c r="S14" s="199"/>
      <c r="T14" s="200"/>
      <c r="U14" s="200"/>
      <c r="V14" s="201"/>
      <c r="W14" s="202">
        <v>10</v>
      </c>
      <c r="X14" s="203"/>
      <c r="Y14" s="203"/>
      <c r="Z14" s="218"/>
      <c r="AA14" s="204"/>
      <c r="AB14" s="202">
        <v>90</v>
      </c>
      <c r="AC14" s="215"/>
      <c r="AD14" s="206">
        <f t="shared" si="8"/>
        <v>0</v>
      </c>
      <c r="AE14" s="215"/>
      <c r="AF14" s="195"/>
      <c r="AG14" s="202">
        <v>154</v>
      </c>
      <c r="AH14" s="219">
        <v>154</v>
      </c>
      <c r="AI14" s="214">
        <f>AH14/AG14*100</f>
        <v>100</v>
      </c>
      <c r="AJ14" s="219">
        <v>385</v>
      </c>
      <c r="AK14" s="191">
        <f>AJ14/AH14*10</f>
        <v>25</v>
      </c>
      <c r="AL14" s="202">
        <v>5202</v>
      </c>
      <c r="AM14" s="199">
        <v>2366</v>
      </c>
      <c r="AN14" s="210">
        <f t="shared" si="7"/>
        <v>45.48250672818147</v>
      </c>
      <c r="AO14" s="199">
        <v>4925</v>
      </c>
      <c r="AP14" s="195">
        <f>AO14/AM14*10</f>
        <v>20.815722738799664</v>
      </c>
      <c r="AQ14" s="202">
        <v>1169</v>
      </c>
      <c r="AR14" s="215"/>
      <c r="AS14" s="215"/>
      <c r="AT14" s="215"/>
      <c r="AU14" s="204"/>
      <c r="AV14" s="211">
        <v>122</v>
      </c>
      <c r="AW14" s="215"/>
      <c r="AX14" s="215"/>
      <c r="AY14" s="215"/>
      <c r="AZ14" s="191"/>
      <c r="BA14" s="202">
        <v>779</v>
      </c>
      <c r="BB14" s="203"/>
      <c r="BC14" s="203"/>
      <c r="BD14" s="203"/>
      <c r="BE14" s="191"/>
      <c r="BF14" s="211">
        <v>0</v>
      </c>
      <c r="BG14" s="216"/>
      <c r="BH14" s="216"/>
      <c r="BI14" s="216"/>
      <c r="BJ14" s="191"/>
      <c r="BK14" s="211">
        <v>0</v>
      </c>
      <c r="BL14" s="215"/>
      <c r="BM14" s="215"/>
      <c r="BN14" s="215"/>
      <c r="BO14" s="191"/>
      <c r="BP14" s="220">
        <v>0</v>
      </c>
      <c r="BQ14" s="216"/>
      <c r="BR14" s="216"/>
      <c r="BS14" s="216"/>
      <c r="BT14" s="217"/>
      <c r="BU14" s="220">
        <v>0</v>
      </c>
      <c r="BV14" s="216"/>
      <c r="BW14" s="216"/>
      <c r="BX14" s="216"/>
      <c r="BY14" s="217"/>
      <c r="BZ14" s="74">
        <v>0</v>
      </c>
      <c r="CA14" s="216"/>
      <c r="CB14" s="216"/>
      <c r="CC14" s="216"/>
      <c r="CD14" s="217"/>
      <c r="CE14" s="202"/>
      <c r="CF14" s="199"/>
      <c r="CG14" s="210"/>
      <c r="CH14" s="199"/>
      <c r="CI14" s="195"/>
    </row>
    <row r="15" spans="1:87" s="24" customFormat="1" ht="15.75">
      <c r="A15" s="407" t="s">
        <v>10</v>
      </c>
      <c r="B15" s="188">
        <v>0</v>
      </c>
      <c r="C15" s="189">
        <f t="shared" si="0"/>
        <v>13329</v>
      </c>
      <c r="D15" s="190">
        <f t="shared" si="1"/>
        <v>6303</v>
      </c>
      <c r="E15" s="172">
        <f t="shared" si="2"/>
        <v>47.287868557281115</v>
      </c>
      <c r="F15" s="190">
        <f t="shared" si="3"/>
        <v>7438</v>
      </c>
      <c r="G15" s="191">
        <f t="shared" si="4"/>
        <v>11.800729811201016</v>
      </c>
      <c r="H15" s="192">
        <v>8406</v>
      </c>
      <c r="I15" s="193">
        <v>5773</v>
      </c>
      <c r="J15" s="194">
        <f t="shared" si="5"/>
        <v>68.67713537949084</v>
      </c>
      <c r="K15" s="193">
        <v>6520</v>
      </c>
      <c r="L15" s="195">
        <f t="shared" si="6"/>
        <v>11.29395461631734</v>
      </c>
      <c r="M15" s="196">
        <v>410</v>
      </c>
      <c r="N15" s="69">
        <v>410</v>
      </c>
      <c r="O15" s="194">
        <f>N15/M15*100</f>
        <v>100</v>
      </c>
      <c r="P15" s="69">
        <v>738</v>
      </c>
      <c r="Q15" s="197">
        <f>P15/N15*10</f>
        <v>18</v>
      </c>
      <c r="R15" s="198">
        <v>0</v>
      </c>
      <c r="S15" s="199"/>
      <c r="T15" s="200"/>
      <c r="U15" s="200"/>
      <c r="V15" s="201"/>
      <c r="W15" s="202">
        <v>90</v>
      </c>
      <c r="X15" s="203"/>
      <c r="Y15" s="203"/>
      <c r="Z15" s="218"/>
      <c r="AA15" s="204"/>
      <c r="AB15" s="202">
        <v>410</v>
      </c>
      <c r="AC15" s="205">
        <v>120</v>
      </c>
      <c r="AD15" s="206">
        <f t="shared" si="8"/>
        <v>29.268292682926827</v>
      </c>
      <c r="AE15" s="205">
        <v>180</v>
      </c>
      <c r="AF15" s="195">
        <f>AE15/AC15*10</f>
        <v>15</v>
      </c>
      <c r="AG15" s="202">
        <v>487</v>
      </c>
      <c r="AH15" s="219"/>
      <c r="AI15" s="214"/>
      <c r="AJ15" s="219"/>
      <c r="AK15" s="191"/>
      <c r="AL15" s="202">
        <v>1015</v>
      </c>
      <c r="AM15" s="199"/>
      <c r="AN15" s="210">
        <f t="shared" si="7"/>
        <v>0</v>
      </c>
      <c r="AO15" s="199"/>
      <c r="AP15" s="195"/>
      <c r="AQ15" s="202">
        <v>1772</v>
      </c>
      <c r="AR15" s="215"/>
      <c r="AS15" s="215"/>
      <c r="AT15" s="215"/>
      <c r="AU15" s="204"/>
      <c r="AV15" s="211">
        <v>129</v>
      </c>
      <c r="AW15" s="215"/>
      <c r="AX15" s="215"/>
      <c r="AY15" s="215"/>
      <c r="AZ15" s="191"/>
      <c r="BA15" s="202">
        <v>440</v>
      </c>
      <c r="BB15" s="203"/>
      <c r="BC15" s="203"/>
      <c r="BD15" s="203"/>
      <c r="BE15" s="191"/>
      <c r="BF15" s="211">
        <v>0</v>
      </c>
      <c r="BG15" s="216"/>
      <c r="BH15" s="216"/>
      <c r="BI15" s="216"/>
      <c r="BJ15" s="191"/>
      <c r="BK15" s="211">
        <v>0</v>
      </c>
      <c r="BL15" s="215"/>
      <c r="BM15" s="215"/>
      <c r="BN15" s="215"/>
      <c r="BO15" s="191"/>
      <c r="BP15" s="220">
        <v>90</v>
      </c>
      <c r="BQ15" s="216"/>
      <c r="BR15" s="216"/>
      <c r="BS15" s="216"/>
      <c r="BT15" s="217"/>
      <c r="BU15" s="220">
        <v>80</v>
      </c>
      <c r="BV15" s="216"/>
      <c r="BW15" s="216"/>
      <c r="BX15" s="216"/>
      <c r="BY15" s="217"/>
      <c r="BZ15" s="74">
        <v>0</v>
      </c>
      <c r="CA15" s="216"/>
      <c r="CB15" s="216"/>
      <c r="CC15" s="216"/>
      <c r="CD15" s="217"/>
      <c r="CE15" s="202"/>
      <c r="CF15" s="199"/>
      <c r="CG15" s="210"/>
      <c r="CH15" s="199"/>
      <c r="CI15" s="195"/>
    </row>
    <row r="16" spans="1:87" s="24" customFormat="1" ht="15.75">
      <c r="A16" s="407" t="s">
        <v>21</v>
      </c>
      <c r="B16" s="188">
        <v>1279</v>
      </c>
      <c r="C16" s="189">
        <f t="shared" si="0"/>
        <v>29740</v>
      </c>
      <c r="D16" s="190">
        <f t="shared" si="1"/>
        <v>13745</v>
      </c>
      <c r="E16" s="172">
        <f t="shared" si="2"/>
        <v>46.21721587088097</v>
      </c>
      <c r="F16" s="190">
        <f t="shared" si="3"/>
        <v>31047</v>
      </c>
      <c r="G16" s="191">
        <f t="shared" si="4"/>
        <v>22.587850127319026</v>
      </c>
      <c r="H16" s="192">
        <v>14934</v>
      </c>
      <c r="I16" s="193">
        <v>12158</v>
      </c>
      <c r="J16" s="194">
        <f t="shared" si="5"/>
        <v>81.41154412749431</v>
      </c>
      <c r="K16" s="193">
        <v>27458</v>
      </c>
      <c r="L16" s="195">
        <f t="shared" si="6"/>
        <v>22.58430662937983</v>
      </c>
      <c r="M16" s="196">
        <v>0</v>
      </c>
      <c r="N16" s="69"/>
      <c r="O16" s="194"/>
      <c r="P16" s="69"/>
      <c r="Q16" s="197"/>
      <c r="R16" s="198">
        <v>0</v>
      </c>
      <c r="S16" s="199"/>
      <c r="T16" s="200"/>
      <c r="U16" s="200"/>
      <c r="V16" s="201"/>
      <c r="W16" s="202">
        <v>0</v>
      </c>
      <c r="X16" s="203"/>
      <c r="Y16" s="203"/>
      <c r="Z16" s="218"/>
      <c r="AA16" s="204"/>
      <c r="AB16" s="202">
        <v>170</v>
      </c>
      <c r="AC16" s="215"/>
      <c r="AD16" s="206">
        <f t="shared" si="8"/>
        <v>0</v>
      </c>
      <c r="AE16" s="205"/>
      <c r="AF16" s="207"/>
      <c r="AG16" s="202">
        <v>500</v>
      </c>
      <c r="AH16" s="219"/>
      <c r="AI16" s="214"/>
      <c r="AJ16" s="219"/>
      <c r="AK16" s="191"/>
      <c r="AL16" s="202">
        <v>12571</v>
      </c>
      <c r="AM16" s="199">
        <v>1587</v>
      </c>
      <c r="AN16" s="210">
        <f t="shared" si="7"/>
        <v>12.624294010023068</v>
      </c>
      <c r="AO16" s="199">
        <v>3589</v>
      </c>
      <c r="AP16" s="195">
        <f>AO16/AM16*10</f>
        <v>22.614996849401386</v>
      </c>
      <c r="AQ16" s="202">
        <v>1470</v>
      </c>
      <c r="AR16" s="215"/>
      <c r="AS16" s="215"/>
      <c r="AT16" s="215"/>
      <c r="AU16" s="204"/>
      <c r="AV16" s="211">
        <v>0</v>
      </c>
      <c r="AW16" s="215"/>
      <c r="AX16" s="215"/>
      <c r="AY16" s="215"/>
      <c r="AZ16" s="191"/>
      <c r="BA16" s="202">
        <v>0</v>
      </c>
      <c r="BB16" s="203"/>
      <c r="BC16" s="203"/>
      <c r="BD16" s="203"/>
      <c r="BE16" s="191"/>
      <c r="BF16" s="211">
        <v>95</v>
      </c>
      <c r="BG16" s="216"/>
      <c r="BH16" s="216"/>
      <c r="BI16" s="216"/>
      <c r="BJ16" s="191"/>
      <c r="BK16" s="211">
        <v>0</v>
      </c>
      <c r="BL16" s="215"/>
      <c r="BM16" s="215"/>
      <c r="BN16" s="215"/>
      <c r="BO16" s="191"/>
      <c r="BP16" s="220">
        <v>0</v>
      </c>
      <c r="BQ16" s="216"/>
      <c r="BR16" s="216"/>
      <c r="BS16" s="216"/>
      <c r="BT16" s="217"/>
      <c r="BU16" s="220">
        <v>0</v>
      </c>
      <c r="BV16" s="216"/>
      <c r="BW16" s="216"/>
      <c r="BX16" s="216"/>
      <c r="BY16" s="217"/>
      <c r="BZ16" s="74">
        <v>0</v>
      </c>
      <c r="CA16" s="216"/>
      <c r="CB16" s="216"/>
      <c r="CC16" s="216"/>
      <c r="CD16" s="217"/>
      <c r="CE16" s="202"/>
      <c r="CF16" s="199"/>
      <c r="CG16" s="210"/>
      <c r="CH16" s="199"/>
      <c r="CI16" s="195"/>
    </row>
    <row r="17" spans="1:87" s="24" customFormat="1" ht="15.75">
      <c r="A17" s="407" t="s">
        <v>11</v>
      </c>
      <c r="B17" s="188">
        <v>215</v>
      </c>
      <c r="C17" s="189">
        <f t="shared" si="0"/>
        <v>15986</v>
      </c>
      <c r="D17" s="190">
        <f t="shared" si="1"/>
        <v>4036</v>
      </c>
      <c r="E17" s="172">
        <f t="shared" si="2"/>
        <v>25.247091204804207</v>
      </c>
      <c r="F17" s="190">
        <f t="shared" si="3"/>
        <v>5367</v>
      </c>
      <c r="G17" s="191">
        <f t="shared" si="4"/>
        <v>13.297819623389495</v>
      </c>
      <c r="H17" s="192">
        <v>5962</v>
      </c>
      <c r="I17" s="193">
        <v>3364</v>
      </c>
      <c r="J17" s="194">
        <f t="shared" si="5"/>
        <v>56.4240187856424</v>
      </c>
      <c r="K17" s="193">
        <v>4244</v>
      </c>
      <c r="L17" s="195">
        <f t="shared" si="6"/>
        <v>12.615933412604043</v>
      </c>
      <c r="M17" s="196">
        <v>0</v>
      </c>
      <c r="N17" s="69"/>
      <c r="O17" s="194"/>
      <c r="P17" s="69"/>
      <c r="Q17" s="197"/>
      <c r="R17" s="198">
        <v>0</v>
      </c>
      <c r="S17" s="199"/>
      <c r="T17" s="200"/>
      <c r="U17" s="200"/>
      <c r="V17" s="201"/>
      <c r="W17" s="202">
        <v>0</v>
      </c>
      <c r="X17" s="203"/>
      <c r="Y17" s="203"/>
      <c r="Z17" s="218"/>
      <c r="AA17" s="204"/>
      <c r="AB17" s="202">
        <v>365</v>
      </c>
      <c r="AC17" s="216">
        <v>315</v>
      </c>
      <c r="AD17" s="206">
        <f t="shared" si="8"/>
        <v>86.3013698630137</v>
      </c>
      <c r="AE17" s="205">
        <v>276</v>
      </c>
      <c r="AF17" s="195">
        <f>AE17/AC17*10</f>
        <v>8.761904761904763</v>
      </c>
      <c r="AG17" s="202">
        <v>4273</v>
      </c>
      <c r="AH17" s="219"/>
      <c r="AI17" s="214"/>
      <c r="AJ17" s="219"/>
      <c r="AK17" s="191"/>
      <c r="AL17" s="202">
        <v>4117</v>
      </c>
      <c r="AM17" s="199">
        <v>357</v>
      </c>
      <c r="AN17" s="210">
        <f t="shared" si="7"/>
        <v>8.671362642700995</v>
      </c>
      <c r="AO17" s="199">
        <v>847</v>
      </c>
      <c r="AP17" s="195">
        <f>AO17/AM17*10</f>
        <v>23.725490196078432</v>
      </c>
      <c r="AQ17" s="202">
        <v>786</v>
      </c>
      <c r="AR17" s="215"/>
      <c r="AS17" s="215"/>
      <c r="AT17" s="215"/>
      <c r="AU17" s="204"/>
      <c r="AV17" s="211">
        <v>0</v>
      </c>
      <c r="AW17" s="215"/>
      <c r="AX17" s="215"/>
      <c r="AY17" s="215"/>
      <c r="AZ17" s="191"/>
      <c r="BA17" s="202">
        <v>0</v>
      </c>
      <c r="BB17" s="203"/>
      <c r="BC17" s="203"/>
      <c r="BD17" s="203"/>
      <c r="BE17" s="191"/>
      <c r="BF17" s="211">
        <v>423</v>
      </c>
      <c r="BG17" s="216"/>
      <c r="BH17" s="216"/>
      <c r="BI17" s="216"/>
      <c r="BJ17" s="191"/>
      <c r="BK17" s="211">
        <v>0</v>
      </c>
      <c r="BL17" s="215"/>
      <c r="BM17" s="215"/>
      <c r="BN17" s="215"/>
      <c r="BO17" s="191"/>
      <c r="BP17" s="220">
        <v>60</v>
      </c>
      <c r="BQ17" s="216"/>
      <c r="BR17" s="216"/>
      <c r="BS17" s="216"/>
      <c r="BT17" s="217"/>
      <c r="BU17" s="220">
        <v>0</v>
      </c>
      <c r="BV17" s="216"/>
      <c r="BW17" s="216"/>
      <c r="BX17" s="216"/>
      <c r="BY17" s="217"/>
      <c r="BZ17" s="74">
        <v>0</v>
      </c>
      <c r="CA17" s="216"/>
      <c r="CB17" s="216"/>
      <c r="CC17" s="216"/>
      <c r="CD17" s="217"/>
      <c r="CE17" s="202"/>
      <c r="CF17" s="199"/>
      <c r="CG17" s="210"/>
      <c r="CH17" s="199"/>
      <c r="CI17" s="195"/>
    </row>
    <row r="18" spans="1:87" s="24" customFormat="1" ht="18" customHeight="1">
      <c r="A18" s="407" t="s">
        <v>12</v>
      </c>
      <c r="B18" s="188">
        <v>643</v>
      </c>
      <c r="C18" s="189">
        <f t="shared" si="0"/>
        <v>21645</v>
      </c>
      <c r="D18" s="190">
        <f t="shared" si="1"/>
        <v>8382</v>
      </c>
      <c r="E18" s="172">
        <f t="shared" si="2"/>
        <v>38.72487872487873</v>
      </c>
      <c r="F18" s="190">
        <f t="shared" si="3"/>
        <v>10312</v>
      </c>
      <c r="G18" s="191">
        <f t="shared" si="4"/>
        <v>12.302553089954664</v>
      </c>
      <c r="H18" s="192">
        <v>9284</v>
      </c>
      <c r="I18" s="193">
        <v>7482</v>
      </c>
      <c r="J18" s="194">
        <f t="shared" si="5"/>
        <v>80.59026281775097</v>
      </c>
      <c r="K18" s="193">
        <v>9142</v>
      </c>
      <c r="L18" s="195">
        <f t="shared" si="6"/>
        <v>12.218658112804064</v>
      </c>
      <c r="M18" s="196">
        <v>757</v>
      </c>
      <c r="N18" s="69">
        <v>287</v>
      </c>
      <c r="O18" s="194">
        <f>N18/M18*100</f>
        <v>37.912813738441216</v>
      </c>
      <c r="P18" s="69">
        <v>399</v>
      </c>
      <c r="Q18" s="197">
        <f>P18/N18*10</f>
        <v>13.902439024390244</v>
      </c>
      <c r="R18" s="198">
        <v>270</v>
      </c>
      <c r="S18" s="199"/>
      <c r="T18" s="200"/>
      <c r="U18" s="200"/>
      <c r="V18" s="201"/>
      <c r="W18" s="202">
        <v>0</v>
      </c>
      <c r="X18" s="203"/>
      <c r="Y18" s="203"/>
      <c r="Z18" s="218"/>
      <c r="AA18" s="204"/>
      <c r="AB18" s="202">
        <v>10</v>
      </c>
      <c r="AC18" s="215"/>
      <c r="AD18" s="206">
        <f t="shared" si="8"/>
        <v>0</v>
      </c>
      <c r="AE18" s="215"/>
      <c r="AF18" s="207"/>
      <c r="AG18" s="202">
        <v>2062</v>
      </c>
      <c r="AH18" s="219"/>
      <c r="AI18" s="214"/>
      <c r="AJ18" s="219"/>
      <c r="AK18" s="191"/>
      <c r="AL18" s="202">
        <v>5712</v>
      </c>
      <c r="AM18" s="199">
        <v>613</v>
      </c>
      <c r="AN18" s="210">
        <f t="shared" si="7"/>
        <v>10.731792717086835</v>
      </c>
      <c r="AO18" s="199">
        <v>771</v>
      </c>
      <c r="AP18" s="195">
        <f>AO18/AM18*10</f>
        <v>12.577487765089723</v>
      </c>
      <c r="AQ18" s="202">
        <v>1867</v>
      </c>
      <c r="AR18" s="215"/>
      <c r="AS18" s="215"/>
      <c r="AT18" s="215"/>
      <c r="AU18" s="204"/>
      <c r="AV18" s="211">
        <v>0</v>
      </c>
      <c r="AW18" s="215"/>
      <c r="AX18" s="215"/>
      <c r="AY18" s="215"/>
      <c r="AZ18" s="191"/>
      <c r="BA18" s="202">
        <v>317</v>
      </c>
      <c r="BB18" s="203"/>
      <c r="BC18" s="203"/>
      <c r="BD18" s="203"/>
      <c r="BE18" s="191"/>
      <c r="BF18" s="211">
        <v>221</v>
      </c>
      <c r="BG18" s="216"/>
      <c r="BH18" s="216"/>
      <c r="BI18" s="216"/>
      <c r="BJ18" s="191"/>
      <c r="BK18" s="211">
        <v>0</v>
      </c>
      <c r="BL18" s="215"/>
      <c r="BM18" s="215"/>
      <c r="BN18" s="215"/>
      <c r="BO18" s="191"/>
      <c r="BP18" s="220">
        <v>0</v>
      </c>
      <c r="BQ18" s="216"/>
      <c r="BR18" s="216"/>
      <c r="BS18" s="216"/>
      <c r="BT18" s="217"/>
      <c r="BU18" s="220">
        <v>0</v>
      </c>
      <c r="BV18" s="216"/>
      <c r="BW18" s="216"/>
      <c r="BX18" s="216"/>
      <c r="BY18" s="217"/>
      <c r="BZ18" s="74">
        <v>1145</v>
      </c>
      <c r="CA18" s="75"/>
      <c r="CB18" s="75"/>
      <c r="CC18" s="75"/>
      <c r="CD18" s="76"/>
      <c r="CE18" s="202"/>
      <c r="CF18" s="199"/>
      <c r="CG18" s="210"/>
      <c r="CH18" s="199"/>
      <c r="CI18" s="195"/>
    </row>
    <row r="19" spans="1:87" s="24" customFormat="1" ht="15.75">
      <c r="A19" s="407" t="s">
        <v>22</v>
      </c>
      <c r="B19" s="188">
        <v>879</v>
      </c>
      <c r="C19" s="189">
        <f t="shared" si="0"/>
        <v>31513</v>
      </c>
      <c r="D19" s="190">
        <f t="shared" si="1"/>
        <v>7532</v>
      </c>
      <c r="E19" s="172">
        <f t="shared" si="2"/>
        <v>23.901247104369624</v>
      </c>
      <c r="F19" s="190">
        <f>K19+P19+U19+Z19+AE19+AJ19+AO19+AT19+AY19+BD19+BI19+BN19+BX19+CC19</f>
        <v>22151</v>
      </c>
      <c r="G19" s="191">
        <f t="shared" si="4"/>
        <v>29.409187466808287</v>
      </c>
      <c r="H19" s="192">
        <v>15297</v>
      </c>
      <c r="I19" s="193">
        <v>6245</v>
      </c>
      <c r="J19" s="194">
        <f t="shared" si="5"/>
        <v>40.82499836569262</v>
      </c>
      <c r="K19" s="193">
        <v>17758</v>
      </c>
      <c r="L19" s="195">
        <f t="shared" si="6"/>
        <v>28.435548438751002</v>
      </c>
      <c r="M19" s="196">
        <v>175</v>
      </c>
      <c r="N19" s="69">
        <v>48</v>
      </c>
      <c r="O19" s="194">
        <f>N19/M19*100</f>
        <v>27.42857142857143</v>
      </c>
      <c r="P19" s="69">
        <v>87</v>
      </c>
      <c r="Q19" s="197">
        <f>P19/N19*10</f>
        <v>18.125</v>
      </c>
      <c r="R19" s="198">
        <v>0</v>
      </c>
      <c r="S19" s="199"/>
      <c r="T19" s="200"/>
      <c r="U19" s="200"/>
      <c r="V19" s="201"/>
      <c r="W19" s="202">
        <v>0</v>
      </c>
      <c r="X19" s="203"/>
      <c r="Y19" s="203"/>
      <c r="Z19" s="193"/>
      <c r="AA19" s="204"/>
      <c r="AB19" s="202">
        <v>574</v>
      </c>
      <c r="AC19" s="205"/>
      <c r="AD19" s="206">
        <f t="shared" si="8"/>
        <v>0</v>
      </c>
      <c r="AE19" s="205"/>
      <c r="AF19" s="207"/>
      <c r="AG19" s="202">
        <v>1441</v>
      </c>
      <c r="AH19" s="208"/>
      <c r="AI19" s="214"/>
      <c r="AJ19" s="208"/>
      <c r="AK19" s="191"/>
      <c r="AL19" s="202">
        <v>11829</v>
      </c>
      <c r="AM19" s="209">
        <v>1239</v>
      </c>
      <c r="AN19" s="210">
        <f t="shared" si="7"/>
        <v>10.474258179051484</v>
      </c>
      <c r="AO19" s="209">
        <v>4306</v>
      </c>
      <c r="AP19" s="195">
        <f>AO19/AM19*10</f>
        <v>34.75383373688458</v>
      </c>
      <c r="AQ19" s="202">
        <v>802</v>
      </c>
      <c r="AR19" s="205"/>
      <c r="AS19" s="215"/>
      <c r="AT19" s="205"/>
      <c r="AU19" s="204"/>
      <c r="AV19" s="211">
        <v>0</v>
      </c>
      <c r="AW19" s="205"/>
      <c r="AX19" s="205"/>
      <c r="AY19" s="205"/>
      <c r="AZ19" s="212"/>
      <c r="BA19" s="202">
        <v>327</v>
      </c>
      <c r="BB19" s="203"/>
      <c r="BC19" s="203"/>
      <c r="BD19" s="203"/>
      <c r="BE19" s="197"/>
      <c r="BF19" s="211">
        <v>650</v>
      </c>
      <c r="BG19" s="75"/>
      <c r="BH19" s="75"/>
      <c r="BI19" s="75"/>
      <c r="BJ19" s="212"/>
      <c r="BK19" s="211">
        <v>418</v>
      </c>
      <c r="BL19" s="205"/>
      <c r="BM19" s="205"/>
      <c r="BN19" s="205"/>
      <c r="BO19" s="212"/>
      <c r="BP19" s="213">
        <v>0</v>
      </c>
      <c r="BQ19" s="75"/>
      <c r="BR19" s="75"/>
      <c r="BS19" s="75"/>
      <c r="BT19" s="76"/>
      <c r="BU19" s="213">
        <v>0</v>
      </c>
      <c r="BV19" s="75"/>
      <c r="BW19" s="75"/>
      <c r="BX19" s="75"/>
      <c r="BY19" s="76"/>
      <c r="BZ19" s="74">
        <v>0</v>
      </c>
      <c r="CA19" s="75"/>
      <c r="CB19" s="75"/>
      <c r="CC19" s="75"/>
      <c r="CD19" s="76"/>
      <c r="CE19" s="202"/>
      <c r="CF19" s="209"/>
      <c r="CG19" s="210"/>
      <c r="CH19" s="209"/>
      <c r="CI19" s="195"/>
    </row>
    <row r="20" spans="1:87" s="24" customFormat="1" ht="15.75">
      <c r="A20" s="407" t="s">
        <v>23</v>
      </c>
      <c r="B20" s="188">
        <v>834</v>
      </c>
      <c r="C20" s="189">
        <f t="shared" si="0"/>
        <v>39200</v>
      </c>
      <c r="D20" s="190">
        <f t="shared" si="1"/>
        <v>5921</v>
      </c>
      <c r="E20" s="172">
        <f t="shared" si="2"/>
        <v>15.104591836734693</v>
      </c>
      <c r="F20" s="190">
        <f t="shared" si="3"/>
        <v>13412</v>
      </c>
      <c r="G20" s="191">
        <f t="shared" si="4"/>
        <v>22.651579125147776</v>
      </c>
      <c r="H20" s="192">
        <v>5462</v>
      </c>
      <c r="I20" s="193">
        <v>414</v>
      </c>
      <c r="J20" s="194">
        <f t="shared" si="5"/>
        <v>7.579641157085317</v>
      </c>
      <c r="K20" s="193">
        <v>455</v>
      </c>
      <c r="L20" s="195">
        <f t="shared" si="6"/>
        <v>10.990338164251208</v>
      </c>
      <c r="M20" s="196">
        <v>0</v>
      </c>
      <c r="N20" s="69"/>
      <c r="O20" s="194"/>
      <c r="P20" s="69"/>
      <c r="Q20" s="197"/>
      <c r="R20" s="198">
        <v>0</v>
      </c>
      <c r="S20" s="199"/>
      <c r="T20" s="200"/>
      <c r="U20" s="200"/>
      <c r="V20" s="201"/>
      <c r="W20" s="202">
        <v>0</v>
      </c>
      <c r="X20" s="203"/>
      <c r="Y20" s="203"/>
      <c r="Z20" s="193"/>
      <c r="AA20" s="204"/>
      <c r="AB20" s="202">
        <v>13200</v>
      </c>
      <c r="AC20" s="205">
        <v>5507</v>
      </c>
      <c r="AD20" s="206">
        <f t="shared" si="8"/>
        <v>41.71969696969697</v>
      </c>
      <c r="AE20" s="205">
        <v>12957</v>
      </c>
      <c r="AF20" s="204">
        <f>AE20/AC20*10</f>
        <v>23.528236789540586</v>
      </c>
      <c r="AG20" s="202">
        <v>12040</v>
      </c>
      <c r="AH20" s="208"/>
      <c r="AI20" s="214"/>
      <c r="AJ20" s="208"/>
      <c r="AK20" s="191"/>
      <c r="AL20" s="202">
        <v>7099</v>
      </c>
      <c r="AM20" s="209"/>
      <c r="AN20" s="210">
        <f t="shared" si="7"/>
        <v>0</v>
      </c>
      <c r="AO20" s="209"/>
      <c r="AP20" s="195"/>
      <c r="AQ20" s="202">
        <v>1252</v>
      </c>
      <c r="AR20" s="205"/>
      <c r="AS20" s="215"/>
      <c r="AT20" s="205"/>
      <c r="AU20" s="204"/>
      <c r="AV20" s="211">
        <v>50</v>
      </c>
      <c r="AW20" s="205"/>
      <c r="AX20" s="205"/>
      <c r="AY20" s="205"/>
      <c r="AZ20" s="212"/>
      <c r="BA20" s="202">
        <v>0</v>
      </c>
      <c r="BB20" s="203"/>
      <c r="BC20" s="203"/>
      <c r="BD20" s="203"/>
      <c r="BE20" s="197"/>
      <c r="BF20" s="211">
        <v>97</v>
      </c>
      <c r="BG20" s="75"/>
      <c r="BH20" s="75"/>
      <c r="BI20" s="75"/>
      <c r="BJ20" s="212"/>
      <c r="BK20" s="211">
        <v>0</v>
      </c>
      <c r="BL20" s="205"/>
      <c r="BM20" s="205"/>
      <c r="BN20" s="205"/>
      <c r="BO20" s="212"/>
      <c r="BP20" s="213">
        <v>0</v>
      </c>
      <c r="BQ20" s="75"/>
      <c r="BR20" s="75"/>
      <c r="BS20" s="75"/>
      <c r="BT20" s="76"/>
      <c r="BU20" s="213">
        <v>0</v>
      </c>
      <c r="BV20" s="75"/>
      <c r="BW20" s="75"/>
      <c r="BX20" s="75"/>
      <c r="BY20" s="76"/>
      <c r="BZ20" s="74">
        <v>0</v>
      </c>
      <c r="CA20" s="75"/>
      <c r="CB20" s="75"/>
      <c r="CC20" s="75"/>
      <c r="CD20" s="76"/>
      <c r="CE20" s="202"/>
      <c r="CF20" s="209"/>
      <c r="CG20" s="210"/>
      <c r="CH20" s="209"/>
      <c r="CI20" s="195"/>
    </row>
    <row r="21" spans="1:87" s="24" customFormat="1" ht="15.75">
      <c r="A21" s="407" t="s">
        <v>13</v>
      </c>
      <c r="B21" s="188">
        <v>346</v>
      </c>
      <c r="C21" s="189">
        <f t="shared" si="0"/>
        <v>17202</v>
      </c>
      <c r="D21" s="190">
        <f t="shared" si="1"/>
        <v>3502</v>
      </c>
      <c r="E21" s="172">
        <f t="shared" si="2"/>
        <v>20.358097895593534</v>
      </c>
      <c r="F21" s="190">
        <f t="shared" si="3"/>
        <v>3894</v>
      </c>
      <c r="G21" s="191">
        <f t="shared" si="4"/>
        <v>11.119360365505425</v>
      </c>
      <c r="H21" s="192">
        <v>7298</v>
      </c>
      <c r="I21" s="193">
        <v>2923</v>
      </c>
      <c r="J21" s="194">
        <f t="shared" si="5"/>
        <v>40.05206906001644</v>
      </c>
      <c r="K21" s="193">
        <v>3099</v>
      </c>
      <c r="L21" s="195">
        <f t="shared" si="6"/>
        <v>10.602121108450222</v>
      </c>
      <c r="M21" s="196">
        <v>579</v>
      </c>
      <c r="N21" s="69">
        <v>579</v>
      </c>
      <c r="O21" s="194">
        <f>N21/M21*100</f>
        <v>100</v>
      </c>
      <c r="P21" s="69">
        <v>795</v>
      </c>
      <c r="Q21" s="197">
        <f>P21/N21*10</f>
        <v>13.730569948186528</v>
      </c>
      <c r="R21" s="198">
        <v>0</v>
      </c>
      <c r="S21" s="199"/>
      <c r="T21" s="200"/>
      <c r="U21" s="200"/>
      <c r="V21" s="201"/>
      <c r="W21" s="202">
        <v>0</v>
      </c>
      <c r="X21" s="203"/>
      <c r="Y21" s="203"/>
      <c r="Z21" s="193"/>
      <c r="AA21" s="204"/>
      <c r="AB21" s="202">
        <v>140</v>
      </c>
      <c r="AC21" s="205"/>
      <c r="AD21" s="206">
        <f t="shared" si="8"/>
        <v>0</v>
      </c>
      <c r="AE21" s="205"/>
      <c r="AF21" s="204"/>
      <c r="AG21" s="202">
        <v>5705</v>
      </c>
      <c r="AH21" s="208"/>
      <c r="AI21" s="214"/>
      <c r="AJ21" s="208"/>
      <c r="AK21" s="191"/>
      <c r="AL21" s="202">
        <v>2011</v>
      </c>
      <c r="AM21" s="209"/>
      <c r="AN21" s="210">
        <f t="shared" si="7"/>
        <v>0</v>
      </c>
      <c r="AO21" s="209"/>
      <c r="AP21" s="195"/>
      <c r="AQ21" s="202">
        <v>1229</v>
      </c>
      <c r="AR21" s="205"/>
      <c r="AS21" s="215"/>
      <c r="AT21" s="205"/>
      <c r="AU21" s="204"/>
      <c r="AV21" s="211">
        <v>0</v>
      </c>
      <c r="AW21" s="205"/>
      <c r="AX21" s="205"/>
      <c r="AY21" s="205"/>
      <c r="AZ21" s="212"/>
      <c r="BA21" s="202">
        <v>0</v>
      </c>
      <c r="BB21" s="203"/>
      <c r="BC21" s="203"/>
      <c r="BD21" s="203"/>
      <c r="BE21" s="197"/>
      <c r="BF21" s="211">
        <v>60</v>
      </c>
      <c r="BG21" s="75"/>
      <c r="BH21" s="75"/>
      <c r="BI21" s="75"/>
      <c r="BJ21" s="212"/>
      <c r="BK21" s="211">
        <v>180</v>
      </c>
      <c r="BL21" s="205"/>
      <c r="BM21" s="205"/>
      <c r="BN21" s="205"/>
      <c r="BO21" s="212"/>
      <c r="BP21" s="213">
        <v>0</v>
      </c>
      <c r="BQ21" s="75"/>
      <c r="BR21" s="75"/>
      <c r="BS21" s="75"/>
      <c r="BT21" s="76"/>
      <c r="BU21" s="213">
        <v>0</v>
      </c>
      <c r="BV21" s="75"/>
      <c r="BW21" s="75"/>
      <c r="BX21" s="75"/>
      <c r="BY21" s="76"/>
      <c r="BZ21" s="74">
        <v>0</v>
      </c>
      <c r="CA21" s="216"/>
      <c r="CB21" s="216"/>
      <c r="CC21" s="216"/>
      <c r="CD21" s="217"/>
      <c r="CE21" s="202"/>
      <c r="CF21" s="209"/>
      <c r="CG21" s="210"/>
      <c r="CH21" s="209"/>
      <c r="CI21" s="195"/>
    </row>
    <row r="22" spans="1:87" s="24" customFormat="1" ht="15.75">
      <c r="A22" s="407" t="s">
        <v>14</v>
      </c>
      <c r="B22" s="188">
        <v>1240</v>
      </c>
      <c r="C22" s="189">
        <f t="shared" si="0"/>
        <v>46918</v>
      </c>
      <c r="D22" s="190">
        <f t="shared" si="1"/>
        <v>11587</v>
      </c>
      <c r="E22" s="172">
        <f t="shared" si="2"/>
        <v>24.69627861375165</v>
      </c>
      <c r="F22" s="190">
        <f t="shared" si="3"/>
        <v>20990.3</v>
      </c>
      <c r="G22" s="191">
        <f t="shared" si="4"/>
        <v>18.115387934754466</v>
      </c>
      <c r="H22" s="192">
        <v>19438</v>
      </c>
      <c r="I22" s="193">
        <v>8783</v>
      </c>
      <c r="J22" s="194">
        <f t="shared" si="5"/>
        <v>45.184689782899476</v>
      </c>
      <c r="K22" s="193">
        <v>16854</v>
      </c>
      <c r="L22" s="195">
        <f t="shared" si="6"/>
        <v>19.189343049072072</v>
      </c>
      <c r="M22" s="196">
        <v>819</v>
      </c>
      <c r="N22" s="69">
        <v>33</v>
      </c>
      <c r="O22" s="194">
        <f>N22/M22*100</f>
        <v>4.029304029304029</v>
      </c>
      <c r="P22" s="69">
        <v>56</v>
      </c>
      <c r="Q22" s="197">
        <f>P22/N22*10</f>
        <v>16.96969696969697</v>
      </c>
      <c r="R22" s="198">
        <v>0</v>
      </c>
      <c r="S22" s="199"/>
      <c r="T22" s="200"/>
      <c r="U22" s="200"/>
      <c r="V22" s="201"/>
      <c r="W22" s="221">
        <v>0</v>
      </c>
      <c r="X22" s="222"/>
      <c r="Y22" s="222"/>
      <c r="Z22" s="193"/>
      <c r="AA22" s="204"/>
      <c r="AB22" s="202">
        <v>2617</v>
      </c>
      <c r="AC22" s="205">
        <v>2491</v>
      </c>
      <c r="AD22" s="206">
        <f t="shared" si="8"/>
        <v>95.18532670997325</v>
      </c>
      <c r="AE22" s="216">
        <v>3562.3</v>
      </c>
      <c r="AF22" s="204">
        <f>AE22/AC22*10</f>
        <v>14.300682456844642</v>
      </c>
      <c r="AG22" s="202">
        <v>10655</v>
      </c>
      <c r="AH22" s="219"/>
      <c r="AI22" s="214"/>
      <c r="AJ22" s="219"/>
      <c r="AK22" s="191"/>
      <c r="AL22" s="202">
        <v>9511</v>
      </c>
      <c r="AM22" s="199">
        <v>200</v>
      </c>
      <c r="AN22" s="210">
        <f t="shared" si="7"/>
        <v>2.102828304068973</v>
      </c>
      <c r="AO22" s="199">
        <v>345</v>
      </c>
      <c r="AP22" s="195">
        <f>AO22/AM22*10</f>
        <v>17.25</v>
      </c>
      <c r="AQ22" s="202">
        <v>2182</v>
      </c>
      <c r="AR22" s="199">
        <v>80</v>
      </c>
      <c r="AS22" s="215">
        <f>AR22/AQ22*100</f>
        <v>3.666361136571952</v>
      </c>
      <c r="AT22" s="199">
        <v>173</v>
      </c>
      <c r="AU22" s="204">
        <f>AT22/AR22*10</f>
        <v>21.625</v>
      </c>
      <c r="AV22" s="211">
        <v>160</v>
      </c>
      <c r="AW22" s="215"/>
      <c r="AX22" s="215"/>
      <c r="AY22" s="215"/>
      <c r="AZ22" s="191"/>
      <c r="BA22" s="202">
        <v>182</v>
      </c>
      <c r="BB22" s="203"/>
      <c r="BC22" s="203"/>
      <c r="BD22" s="203"/>
      <c r="BE22" s="191"/>
      <c r="BF22" s="211">
        <v>758</v>
      </c>
      <c r="BG22" s="216"/>
      <c r="BH22" s="216"/>
      <c r="BI22" s="216"/>
      <c r="BJ22" s="191"/>
      <c r="BK22" s="211">
        <v>426</v>
      </c>
      <c r="BL22" s="215"/>
      <c r="BM22" s="215"/>
      <c r="BN22" s="215"/>
      <c r="BO22" s="191"/>
      <c r="BP22" s="220">
        <v>0</v>
      </c>
      <c r="BQ22" s="216"/>
      <c r="BR22" s="216"/>
      <c r="BS22" s="216"/>
      <c r="BT22" s="217"/>
      <c r="BU22" s="220">
        <v>170</v>
      </c>
      <c r="BV22" s="216"/>
      <c r="BW22" s="216"/>
      <c r="BX22" s="216"/>
      <c r="BY22" s="217"/>
      <c r="BZ22" s="74">
        <v>0</v>
      </c>
      <c r="CA22" s="75"/>
      <c r="CB22" s="75"/>
      <c r="CC22" s="75"/>
      <c r="CD22" s="76"/>
      <c r="CE22" s="202"/>
      <c r="CF22" s="199"/>
      <c r="CG22" s="210"/>
      <c r="CH22" s="199"/>
      <c r="CI22" s="195"/>
    </row>
    <row r="23" spans="1:87" s="24" customFormat="1" ht="15.75">
      <c r="A23" s="407" t="s">
        <v>24</v>
      </c>
      <c r="B23" s="188">
        <v>820</v>
      </c>
      <c r="C23" s="189">
        <f t="shared" si="0"/>
        <v>57309</v>
      </c>
      <c r="D23" s="190">
        <f t="shared" si="1"/>
        <v>2909</v>
      </c>
      <c r="E23" s="172">
        <f t="shared" si="2"/>
        <v>5.075991554555131</v>
      </c>
      <c r="F23" s="190">
        <f t="shared" si="3"/>
        <v>8955</v>
      </c>
      <c r="G23" s="191">
        <f t="shared" si="4"/>
        <v>30.783774492952904</v>
      </c>
      <c r="H23" s="192">
        <v>11690</v>
      </c>
      <c r="I23" s="193">
        <v>2866</v>
      </c>
      <c r="J23" s="194">
        <f t="shared" si="5"/>
        <v>24.516680923866552</v>
      </c>
      <c r="K23" s="193">
        <v>8783</v>
      </c>
      <c r="L23" s="195">
        <f t="shared" si="6"/>
        <v>30.64549895324494</v>
      </c>
      <c r="M23" s="196">
        <v>0</v>
      </c>
      <c r="N23" s="69"/>
      <c r="O23" s="194"/>
      <c r="P23" s="69"/>
      <c r="Q23" s="191"/>
      <c r="R23" s="198">
        <v>0</v>
      </c>
      <c r="S23" s="199"/>
      <c r="T23" s="200"/>
      <c r="U23" s="200"/>
      <c r="V23" s="201"/>
      <c r="W23" s="202">
        <v>0</v>
      </c>
      <c r="X23" s="203"/>
      <c r="Y23" s="203"/>
      <c r="Z23" s="193"/>
      <c r="AA23" s="204"/>
      <c r="AB23" s="202">
        <v>909</v>
      </c>
      <c r="AC23" s="205"/>
      <c r="AD23" s="206">
        <f t="shared" si="8"/>
        <v>0</v>
      </c>
      <c r="AE23" s="205"/>
      <c r="AF23" s="204"/>
      <c r="AG23" s="202">
        <v>28086</v>
      </c>
      <c r="AH23" s="208"/>
      <c r="AI23" s="208"/>
      <c r="AJ23" s="208"/>
      <c r="AK23" s="191"/>
      <c r="AL23" s="202">
        <v>14642</v>
      </c>
      <c r="AM23" s="209">
        <v>43</v>
      </c>
      <c r="AN23" s="210">
        <f t="shared" si="7"/>
        <v>0.2936757273596503</v>
      </c>
      <c r="AO23" s="209">
        <v>172</v>
      </c>
      <c r="AP23" s="195">
        <f>AO23/AM23*10</f>
        <v>40</v>
      </c>
      <c r="AQ23" s="202">
        <v>858</v>
      </c>
      <c r="AR23" s="205"/>
      <c r="AS23" s="215"/>
      <c r="AT23" s="205"/>
      <c r="AU23" s="204"/>
      <c r="AV23" s="211">
        <v>35</v>
      </c>
      <c r="AW23" s="205"/>
      <c r="AX23" s="205"/>
      <c r="AY23" s="205"/>
      <c r="AZ23" s="212"/>
      <c r="BA23" s="202">
        <v>0</v>
      </c>
      <c r="BB23" s="203"/>
      <c r="BC23" s="203"/>
      <c r="BD23" s="203"/>
      <c r="BE23" s="197"/>
      <c r="BF23" s="211">
        <v>168</v>
      </c>
      <c r="BG23" s="75"/>
      <c r="BH23" s="75"/>
      <c r="BI23" s="75"/>
      <c r="BJ23" s="212"/>
      <c r="BK23" s="211">
        <v>0</v>
      </c>
      <c r="BL23" s="205"/>
      <c r="BM23" s="205"/>
      <c r="BN23" s="205"/>
      <c r="BO23" s="212"/>
      <c r="BP23" s="213">
        <v>0</v>
      </c>
      <c r="BQ23" s="75"/>
      <c r="BR23" s="75"/>
      <c r="BS23" s="75"/>
      <c r="BT23" s="76"/>
      <c r="BU23" s="213">
        <v>921</v>
      </c>
      <c r="BV23" s="75"/>
      <c r="BW23" s="75"/>
      <c r="BX23" s="75"/>
      <c r="BY23" s="76"/>
      <c r="BZ23" s="74">
        <v>0</v>
      </c>
      <c r="CA23" s="75"/>
      <c r="CB23" s="75"/>
      <c r="CC23" s="75"/>
      <c r="CD23" s="76"/>
      <c r="CE23" s="202"/>
      <c r="CF23" s="209"/>
      <c r="CG23" s="210"/>
      <c r="CH23" s="209"/>
      <c r="CI23" s="195"/>
    </row>
    <row r="24" spans="1:87" s="24" customFormat="1" ht="18.75" customHeight="1" thickBot="1">
      <c r="A24" s="408" t="s">
        <v>15</v>
      </c>
      <c r="B24" s="223">
        <v>1140</v>
      </c>
      <c r="C24" s="224">
        <f t="shared" si="0"/>
        <v>52954</v>
      </c>
      <c r="D24" s="225">
        <f t="shared" si="1"/>
        <v>19226</v>
      </c>
      <c r="E24" s="226">
        <f t="shared" si="2"/>
        <v>36.3069834195717</v>
      </c>
      <c r="F24" s="225">
        <f t="shared" si="3"/>
        <v>53558</v>
      </c>
      <c r="G24" s="191">
        <f t="shared" si="4"/>
        <v>27.857068553001145</v>
      </c>
      <c r="H24" s="227">
        <v>23568</v>
      </c>
      <c r="I24" s="228">
        <v>15799</v>
      </c>
      <c r="J24" s="229">
        <f t="shared" si="5"/>
        <v>67.03581126951799</v>
      </c>
      <c r="K24" s="228">
        <v>48717</v>
      </c>
      <c r="L24" s="230">
        <f t="shared" si="6"/>
        <v>30.835495917463128</v>
      </c>
      <c r="M24" s="231">
        <v>2489</v>
      </c>
      <c r="N24" s="232">
        <v>1676</v>
      </c>
      <c r="O24" s="233">
        <f>N24/M24*100</f>
        <v>67.33627963037364</v>
      </c>
      <c r="P24" s="232">
        <v>1746</v>
      </c>
      <c r="Q24" s="234">
        <f>P24/N24*10</f>
        <v>10.41766109785203</v>
      </c>
      <c r="R24" s="198">
        <v>10</v>
      </c>
      <c r="S24" s="199"/>
      <c r="T24" s="200"/>
      <c r="U24" s="200"/>
      <c r="V24" s="201"/>
      <c r="W24" s="235">
        <v>0</v>
      </c>
      <c r="X24" s="236"/>
      <c r="Y24" s="236"/>
      <c r="Z24" s="228"/>
      <c r="AA24" s="237"/>
      <c r="AB24" s="235">
        <v>772</v>
      </c>
      <c r="AC24" s="238">
        <v>419</v>
      </c>
      <c r="AD24" s="206">
        <f t="shared" si="8"/>
        <v>54.274611398963735</v>
      </c>
      <c r="AE24" s="238">
        <v>1088</v>
      </c>
      <c r="AF24" s="204">
        <f>AE24/AC24*10</f>
        <v>25.96658711217184</v>
      </c>
      <c r="AG24" s="235">
        <v>1807</v>
      </c>
      <c r="AH24" s="239"/>
      <c r="AI24" s="239"/>
      <c r="AJ24" s="239"/>
      <c r="AK24" s="240"/>
      <c r="AL24" s="235">
        <v>19650</v>
      </c>
      <c r="AM24" s="241">
        <v>1282</v>
      </c>
      <c r="AN24" s="242">
        <f t="shared" si="7"/>
        <v>6.524173027989821</v>
      </c>
      <c r="AO24" s="241">
        <v>1902</v>
      </c>
      <c r="AP24" s="195">
        <f>AO24/AM24*10</f>
        <v>14.836193447737909</v>
      </c>
      <c r="AQ24" s="235">
        <v>1214</v>
      </c>
      <c r="AR24" s="238">
        <v>50</v>
      </c>
      <c r="AS24" s="243">
        <f>AR24/AQ24*100</f>
        <v>4.118616144975288</v>
      </c>
      <c r="AT24" s="238">
        <v>105</v>
      </c>
      <c r="AU24" s="204">
        <f>AT24/AR24*10</f>
        <v>21</v>
      </c>
      <c r="AV24" s="211">
        <v>2468</v>
      </c>
      <c r="AW24" s="205"/>
      <c r="AX24" s="205"/>
      <c r="AY24" s="205"/>
      <c r="AZ24" s="212"/>
      <c r="BA24" s="202">
        <v>151</v>
      </c>
      <c r="BB24" s="203"/>
      <c r="BC24" s="203"/>
      <c r="BD24" s="203"/>
      <c r="BE24" s="197"/>
      <c r="BF24" s="211">
        <v>410</v>
      </c>
      <c r="BG24" s="75"/>
      <c r="BH24" s="75"/>
      <c r="BI24" s="75"/>
      <c r="BJ24" s="212"/>
      <c r="BK24" s="211">
        <v>340</v>
      </c>
      <c r="BL24" s="205"/>
      <c r="BM24" s="205"/>
      <c r="BN24" s="205"/>
      <c r="BO24" s="212"/>
      <c r="BP24" s="213">
        <v>0</v>
      </c>
      <c r="BQ24" s="75"/>
      <c r="BR24" s="75"/>
      <c r="BS24" s="75"/>
      <c r="BT24" s="76"/>
      <c r="BU24" s="213">
        <v>75</v>
      </c>
      <c r="BV24" s="75"/>
      <c r="BW24" s="75"/>
      <c r="BX24" s="75"/>
      <c r="BY24" s="76"/>
      <c r="BZ24" s="74">
        <v>0</v>
      </c>
      <c r="CA24" s="77"/>
      <c r="CB24" s="77"/>
      <c r="CC24" s="77"/>
      <c r="CD24" s="78"/>
      <c r="CE24" s="235"/>
      <c r="CF24" s="241"/>
      <c r="CG24" s="242"/>
      <c r="CH24" s="241"/>
      <c r="CI24" s="195"/>
    </row>
    <row r="25" spans="1:87" s="24" customFormat="1" ht="16.5" thickBot="1">
      <c r="A25" s="79" t="s">
        <v>26</v>
      </c>
      <c r="B25" s="80">
        <f>SUM(B4:B24)</f>
        <v>15023</v>
      </c>
      <c r="C25" s="81">
        <f>SUM(H25+M25+R25+W25+AB25+AG25+AL25+AQ25+AV25+BA25+BF25+BK25+BP25+BU25+BZ25)</f>
        <v>628227</v>
      </c>
      <c r="D25" s="81">
        <f>SUM(D4:D24)</f>
        <v>179537</v>
      </c>
      <c r="E25" s="82">
        <f t="shared" si="2"/>
        <v>28.57836419001412</v>
      </c>
      <c r="F25" s="81">
        <f>SUM(F4:F24)</f>
        <v>377874.3</v>
      </c>
      <c r="G25" s="83">
        <f t="shared" si="4"/>
        <v>21.047154625508945</v>
      </c>
      <c r="H25" s="84">
        <f>SUM(H4:H24)</f>
        <v>252592</v>
      </c>
      <c r="I25" s="81">
        <f>SUM(I4:I24)</f>
        <v>145512</v>
      </c>
      <c r="J25" s="85">
        <f t="shared" si="5"/>
        <v>57.6075251789447</v>
      </c>
      <c r="K25" s="81">
        <f>SUM(K4:K24)</f>
        <v>306084</v>
      </c>
      <c r="L25" s="86">
        <f t="shared" si="6"/>
        <v>21.0349661883556</v>
      </c>
      <c r="M25" s="93">
        <f>SUM(M4:M24)</f>
        <v>11177</v>
      </c>
      <c r="N25" s="81">
        <f>SUM(N4:N24)</f>
        <v>6337</v>
      </c>
      <c r="O25" s="85">
        <f>N25/M25*100</f>
        <v>56.696788046881984</v>
      </c>
      <c r="P25" s="81">
        <f>SUM(P4:P24)</f>
        <v>10705</v>
      </c>
      <c r="Q25" s="86">
        <f>P25/N25*10</f>
        <v>16.89285150702225</v>
      </c>
      <c r="R25" s="89">
        <f>SUM(R4:R24)</f>
        <v>360</v>
      </c>
      <c r="S25" s="90">
        <f>SUM(S4:S24)</f>
        <v>0</v>
      </c>
      <c r="T25" s="91"/>
      <c r="U25" s="91"/>
      <c r="V25" s="92"/>
      <c r="W25" s="93">
        <f>SUM(W4:W24)</f>
        <v>136</v>
      </c>
      <c r="X25" s="81">
        <f>SUM(X4:X24)</f>
        <v>36</v>
      </c>
      <c r="Y25" s="85">
        <f>X25/W25*100</f>
        <v>26.47058823529412</v>
      </c>
      <c r="Z25" s="81">
        <f>SUM(Z4:Z24)</f>
        <v>75</v>
      </c>
      <c r="AA25" s="86">
        <f>Z25/X25*10</f>
        <v>20.833333333333336</v>
      </c>
      <c r="AB25" s="93">
        <f>SUM(AB4:AB24)</f>
        <v>26716</v>
      </c>
      <c r="AC25" s="81">
        <f>SUM(AC4:AC24)</f>
        <v>12213</v>
      </c>
      <c r="AD25" s="82">
        <f t="shared" si="8"/>
        <v>45.714178769276835</v>
      </c>
      <c r="AE25" s="81">
        <f>SUM(AE4:AE24)</f>
        <v>23405.3</v>
      </c>
      <c r="AF25" s="94">
        <f>AE25/AC25*10</f>
        <v>19.164251207729468</v>
      </c>
      <c r="AG25" s="93">
        <f>SUM(AG4:AG24)</f>
        <v>125026</v>
      </c>
      <c r="AH25" s="81">
        <f>SUM(AH4:AH24)</f>
        <v>446</v>
      </c>
      <c r="AI25" s="167">
        <f>AH25/AG25*100</f>
        <v>0.3567258010333851</v>
      </c>
      <c r="AJ25" s="81">
        <f>SUM(AJ4:AJ24)</f>
        <v>1007</v>
      </c>
      <c r="AK25" s="86">
        <f>AJ25/AH25*10</f>
        <v>22.57847533632287</v>
      </c>
      <c r="AL25" s="93">
        <f>SUM(AL4:AL24)</f>
        <v>163043</v>
      </c>
      <c r="AM25" s="95">
        <f>SUM(AM4:AM24)</f>
        <v>14578</v>
      </c>
      <c r="AN25" s="82">
        <f t="shared" si="7"/>
        <v>8.941199560852045</v>
      </c>
      <c r="AO25" s="95">
        <f>SUM(AO4:AO24)</f>
        <v>35872</v>
      </c>
      <c r="AP25" s="86">
        <f>AO25/AM25*10</f>
        <v>24.60694196734806</v>
      </c>
      <c r="AQ25" s="93">
        <f>SUM(AQ4:AQ24)</f>
        <v>29368</v>
      </c>
      <c r="AR25" s="95">
        <f>SUM(AR4:AR24)</f>
        <v>415</v>
      </c>
      <c r="AS25" s="244">
        <f>AR25/AQ25*100</f>
        <v>1.4131026968128575</v>
      </c>
      <c r="AT25" s="95">
        <f>SUM(AT4:AT24)</f>
        <v>726</v>
      </c>
      <c r="AU25" s="86">
        <f>AT25/AR25*10</f>
        <v>17.49397590361446</v>
      </c>
      <c r="AV25" s="87">
        <f>SUM(AV4:AV24)</f>
        <v>5190</v>
      </c>
      <c r="AW25" s="96"/>
      <c r="AX25" s="96"/>
      <c r="AY25" s="96"/>
      <c r="AZ25" s="88"/>
      <c r="BA25" s="87">
        <f>SUM(BA4:BA24)</f>
        <v>4532</v>
      </c>
      <c r="BB25" s="96"/>
      <c r="BC25" s="96"/>
      <c r="BD25" s="96"/>
      <c r="BE25" s="97"/>
      <c r="BF25" s="87">
        <f>SUM(BF4:BF24)</f>
        <v>5496</v>
      </c>
      <c r="BG25" s="90">
        <f>SUM(BG4:BG24)</f>
        <v>0</v>
      </c>
      <c r="BH25" s="90"/>
      <c r="BI25" s="90">
        <f>SUM(BI4:BI24)</f>
        <v>0</v>
      </c>
      <c r="BJ25" s="88" t="e">
        <f>BI25/BG25*10</f>
        <v>#DIV/0!</v>
      </c>
      <c r="BK25" s="87">
        <f>SUM(BK4:BK24)</f>
        <v>1669</v>
      </c>
      <c r="BL25" s="96"/>
      <c r="BM25" s="96"/>
      <c r="BN25" s="96"/>
      <c r="BO25" s="88"/>
      <c r="BP25" s="98">
        <f>SUM(BP4:BP24)</f>
        <v>303</v>
      </c>
      <c r="BQ25" s="77"/>
      <c r="BR25" s="77"/>
      <c r="BS25" s="77"/>
      <c r="BT25" s="78"/>
      <c r="BU25" s="98">
        <f>SUM(BU5:BU24)</f>
        <v>1374</v>
      </c>
      <c r="BV25" s="77"/>
      <c r="BW25" s="77"/>
      <c r="BX25" s="77"/>
      <c r="BY25" s="78"/>
      <c r="BZ25" s="98">
        <f>SUM(BZ4:BZ24)</f>
        <v>1245</v>
      </c>
      <c r="CA25" s="99"/>
      <c r="CB25" s="99"/>
      <c r="CC25" s="99"/>
      <c r="CD25" s="100"/>
      <c r="CE25" s="93">
        <f>SUM(CE4:CE24)</f>
        <v>0</v>
      </c>
      <c r="CF25" s="95">
        <f>SUM(CF4:CF24)</f>
        <v>0</v>
      </c>
      <c r="CG25" s="82" t="e">
        <f>CF25/CE25*100</f>
        <v>#DIV/0!</v>
      </c>
      <c r="CH25" s="95">
        <f>SUM(CH4:CH24)</f>
        <v>0</v>
      </c>
      <c r="CI25" s="86" t="e">
        <f>CH25/CF25*10</f>
        <v>#DIV/0!</v>
      </c>
    </row>
    <row r="26" spans="1:87" s="24" customFormat="1" ht="16.5" thickBot="1">
      <c r="A26" s="101" t="s">
        <v>16</v>
      </c>
      <c r="B26" s="102">
        <v>18417</v>
      </c>
      <c r="C26" s="21">
        <v>604667</v>
      </c>
      <c r="D26" s="245">
        <v>225086</v>
      </c>
      <c r="E26" s="139">
        <v>37.22478653539882</v>
      </c>
      <c r="F26" s="245">
        <v>562606</v>
      </c>
      <c r="G26" s="103">
        <v>24.995157406502404</v>
      </c>
      <c r="H26" s="104">
        <v>269964</v>
      </c>
      <c r="I26" s="246">
        <v>199733</v>
      </c>
      <c r="J26" s="105">
        <v>73.98504985849965</v>
      </c>
      <c r="K26" s="246">
        <v>511422</v>
      </c>
      <c r="L26" s="106">
        <v>25.60528305287559</v>
      </c>
      <c r="M26" s="123">
        <v>16834</v>
      </c>
      <c r="N26" s="124">
        <v>7727</v>
      </c>
      <c r="O26" s="124">
        <v>45.90115242960675</v>
      </c>
      <c r="P26" s="124">
        <v>16828</v>
      </c>
      <c r="Q26" s="125">
        <v>21.778180406367284</v>
      </c>
      <c r="R26" s="107">
        <v>840</v>
      </c>
      <c r="S26" s="108"/>
      <c r="T26" s="109"/>
      <c r="U26" s="109"/>
      <c r="V26" s="110"/>
      <c r="W26" s="113">
        <v>50</v>
      </c>
      <c r="X26" s="114">
        <v>0</v>
      </c>
      <c r="Y26" s="114">
        <v>0</v>
      </c>
      <c r="Z26" s="114">
        <v>0</v>
      </c>
      <c r="AA26" s="140">
        <v>0</v>
      </c>
      <c r="AB26" s="113">
        <v>17026</v>
      </c>
      <c r="AC26" s="114">
        <v>3760</v>
      </c>
      <c r="AD26" s="114">
        <v>22.083871725596147</v>
      </c>
      <c r="AE26" s="114">
        <v>4864</v>
      </c>
      <c r="AF26" s="115">
        <v>12.936170212765958</v>
      </c>
      <c r="AG26" s="113">
        <v>116173</v>
      </c>
      <c r="AH26" s="114">
        <v>0</v>
      </c>
      <c r="AI26" s="114">
        <v>0</v>
      </c>
      <c r="AJ26" s="114">
        <v>0</v>
      </c>
      <c r="AK26" s="168">
        <v>0</v>
      </c>
      <c r="AL26" s="113">
        <v>133117</v>
      </c>
      <c r="AM26" s="114">
        <v>13746</v>
      </c>
      <c r="AN26" s="114">
        <v>10.326254347679109</v>
      </c>
      <c r="AO26" s="114">
        <v>29300</v>
      </c>
      <c r="AP26" s="115">
        <v>21.315291721227997</v>
      </c>
      <c r="AQ26" s="113">
        <v>33731</v>
      </c>
      <c r="AR26" s="114">
        <v>0</v>
      </c>
      <c r="AS26" s="114">
        <v>0</v>
      </c>
      <c r="AT26" s="114">
        <v>0</v>
      </c>
      <c r="AU26" s="115">
        <v>0</v>
      </c>
      <c r="AV26" s="111">
        <v>3346</v>
      </c>
      <c r="AW26" s="99"/>
      <c r="AX26" s="99"/>
      <c r="AY26" s="99"/>
      <c r="AZ26" s="116"/>
      <c r="BA26" s="111">
        <v>1946</v>
      </c>
      <c r="BB26" s="99"/>
      <c r="BC26" s="99"/>
      <c r="BD26" s="99"/>
      <c r="BE26" s="116"/>
      <c r="BF26" s="111">
        <v>6359</v>
      </c>
      <c r="BG26" s="99"/>
      <c r="BH26" s="99"/>
      <c r="BI26" s="99"/>
      <c r="BJ26" s="116"/>
      <c r="BK26" s="111">
        <v>1636</v>
      </c>
      <c r="BL26" s="120"/>
      <c r="BM26" s="120"/>
      <c r="BN26" s="120"/>
      <c r="BO26" s="112"/>
      <c r="BP26" s="111">
        <v>1253</v>
      </c>
      <c r="BQ26" s="99"/>
      <c r="BR26" s="99"/>
      <c r="BS26" s="99"/>
      <c r="BT26" s="100"/>
      <c r="BU26" s="111">
        <v>1336</v>
      </c>
      <c r="BV26" s="99"/>
      <c r="BW26" s="99"/>
      <c r="BX26" s="99"/>
      <c r="BY26" s="100"/>
      <c r="BZ26" s="111">
        <v>1117</v>
      </c>
      <c r="CA26" s="64"/>
      <c r="CB26" s="64"/>
      <c r="CC26" s="64"/>
      <c r="CD26" s="67"/>
      <c r="CE26" s="117">
        <v>133117</v>
      </c>
      <c r="CF26" s="118">
        <v>0</v>
      </c>
      <c r="CG26" s="118">
        <v>0</v>
      </c>
      <c r="CH26" s="118">
        <v>0</v>
      </c>
      <c r="CI26" s="119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E1">
      <selection activeCell="F26" sqref="F26"/>
    </sheetView>
  </sheetViews>
  <sheetFormatPr defaultColWidth="9.00390625" defaultRowHeight="12.75"/>
  <cols>
    <col min="1" max="1" width="25.25390625" style="24" customWidth="1"/>
    <col min="2" max="2" width="10.75390625" style="24" customWidth="1"/>
    <col min="3" max="3" width="8.00390625" style="24" customWidth="1"/>
    <col min="4" max="4" width="7.00390625" style="24" customWidth="1"/>
    <col min="5" max="5" width="8.375" style="24" customWidth="1"/>
    <col min="6" max="6" width="10.125" style="24" customWidth="1"/>
    <col min="7" max="7" width="7.75390625" style="24" customWidth="1"/>
    <col min="8" max="8" width="11.25390625" style="24" customWidth="1"/>
    <col min="9" max="9" width="10.125" style="24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9" width="7.125" style="0" customWidth="1"/>
    <col min="30" max="30" width="9.25390625" style="0" customWidth="1"/>
    <col min="31" max="31" width="10.25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1" width="0.12890625" style="0" hidden="1" customWidth="1"/>
    <col min="42" max="43" width="3.875" style="0" hidden="1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s="24" customFormat="1" ht="33.75" customHeight="1" thickBot="1">
      <c r="A1" s="163"/>
      <c r="B1" s="409" t="s">
        <v>122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</row>
    <row r="2" spans="1:58" s="24" customFormat="1" ht="22.5" customHeight="1" thickBot="1">
      <c r="A2" s="428" t="s">
        <v>17</v>
      </c>
      <c r="B2" s="438" t="s">
        <v>69</v>
      </c>
      <c r="C2" s="439"/>
      <c r="D2" s="440"/>
      <c r="E2" s="429" t="s">
        <v>27</v>
      </c>
      <c r="F2" s="430"/>
      <c r="G2" s="430"/>
      <c r="H2" s="430"/>
      <c r="I2" s="430"/>
      <c r="J2" s="435" t="s">
        <v>28</v>
      </c>
      <c r="K2" s="436"/>
      <c r="L2" s="436"/>
      <c r="M2" s="436"/>
      <c r="N2" s="436"/>
      <c r="O2" s="436" t="s">
        <v>70</v>
      </c>
      <c r="P2" s="436"/>
      <c r="Q2" s="436"/>
      <c r="R2" s="436"/>
      <c r="S2" s="436" t="s">
        <v>29</v>
      </c>
      <c r="T2" s="436"/>
      <c r="U2" s="436"/>
      <c r="V2" s="436"/>
      <c r="W2" s="436" t="s">
        <v>30</v>
      </c>
      <c r="X2" s="436"/>
      <c r="Y2" s="436"/>
      <c r="Z2" s="436"/>
      <c r="AA2" s="431" t="s">
        <v>31</v>
      </c>
      <c r="AB2" s="432"/>
      <c r="AC2" s="432"/>
      <c r="AD2" s="432"/>
      <c r="AE2" s="432"/>
      <c r="AF2" s="433" t="s">
        <v>32</v>
      </c>
      <c r="AG2" s="434"/>
      <c r="AH2" s="434"/>
      <c r="AI2" s="434"/>
      <c r="AJ2" s="434" t="s">
        <v>71</v>
      </c>
      <c r="AK2" s="434"/>
      <c r="AL2" s="434"/>
      <c r="AM2" s="434"/>
      <c r="AN2" s="434" t="s">
        <v>33</v>
      </c>
      <c r="AO2" s="434"/>
      <c r="AP2" s="434"/>
      <c r="AQ2" s="434"/>
      <c r="AR2" s="432" t="s">
        <v>34</v>
      </c>
      <c r="AS2" s="432"/>
      <c r="AT2" s="432"/>
      <c r="AU2" s="432"/>
      <c r="AV2" s="432"/>
      <c r="AW2" s="432" t="s">
        <v>35</v>
      </c>
      <c r="AX2" s="432"/>
      <c r="AY2" s="432"/>
      <c r="AZ2" s="432"/>
      <c r="BA2" s="432"/>
      <c r="BB2" s="435" t="s">
        <v>72</v>
      </c>
      <c r="BC2" s="436"/>
      <c r="BD2" s="436"/>
      <c r="BE2" s="436"/>
      <c r="BF2" s="436"/>
    </row>
    <row r="3" spans="1:58" s="24" customFormat="1" ht="117" customHeight="1" thickBot="1">
      <c r="A3" s="428"/>
      <c r="B3" s="25" t="s">
        <v>36</v>
      </c>
      <c r="C3" s="26" t="s">
        <v>37</v>
      </c>
      <c r="D3" s="26" t="s">
        <v>1</v>
      </c>
      <c r="E3" s="25" t="s">
        <v>36</v>
      </c>
      <c r="F3" s="26" t="s">
        <v>37</v>
      </c>
      <c r="G3" s="26" t="s">
        <v>1</v>
      </c>
      <c r="H3" s="26" t="s">
        <v>38</v>
      </c>
      <c r="I3" s="27" t="s">
        <v>39</v>
      </c>
      <c r="J3" s="28" t="s">
        <v>36</v>
      </c>
      <c r="K3" s="29" t="s">
        <v>40</v>
      </c>
      <c r="L3" s="1" t="s">
        <v>1</v>
      </c>
      <c r="M3" s="29" t="s">
        <v>41</v>
      </c>
      <c r="N3" s="29" t="s">
        <v>39</v>
      </c>
      <c r="O3" s="29" t="s">
        <v>36</v>
      </c>
      <c r="P3" s="29" t="s">
        <v>40</v>
      </c>
      <c r="Q3" s="29" t="s">
        <v>41</v>
      </c>
      <c r="R3" s="29" t="s">
        <v>39</v>
      </c>
      <c r="S3" s="29" t="s">
        <v>36</v>
      </c>
      <c r="T3" s="29" t="s">
        <v>40</v>
      </c>
      <c r="U3" s="29" t="s">
        <v>41</v>
      </c>
      <c r="V3" s="29" t="s">
        <v>42</v>
      </c>
      <c r="W3" s="29" t="s">
        <v>36</v>
      </c>
      <c r="X3" s="29" t="s">
        <v>40</v>
      </c>
      <c r="Y3" s="29" t="s">
        <v>41</v>
      </c>
      <c r="Z3" s="29" t="s">
        <v>39</v>
      </c>
      <c r="AA3" s="26" t="s">
        <v>36</v>
      </c>
      <c r="AB3" s="26" t="s">
        <v>40</v>
      </c>
      <c r="AC3" s="26" t="s">
        <v>1</v>
      </c>
      <c r="AD3" s="26" t="s">
        <v>41</v>
      </c>
      <c r="AE3" s="27" t="s">
        <v>39</v>
      </c>
      <c r="AF3" s="28" t="s">
        <v>43</v>
      </c>
      <c r="AG3" s="29" t="s">
        <v>40</v>
      </c>
      <c r="AH3" s="29" t="s">
        <v>41</v>
      </c>
      <c r="AI3" s="29" t="s">
        <v>39</v>
      </c>
      <c r="AJ3" s="29" t="s">
        <v>36</v>
      </c>
      <c r="AK3" s="29" t="s">
        <v>40</v>
      </c>
      <c r="AL3" s="29" t="s">
        <v>41</v>
      </c>
      <c r="AM3" s="29" t="s">
        <v>39</v>
      </c>
      <c r="AN3" s="29" t="s">
        <v>36</v>
      </c>
      <c r="AO3" s="29" t="s">
        <v>40</v>
      </c>
      <c r="AP3" s="29" t="s">
        <v>41</v>
      </c>
      <c r="AQ3" s="29" t="s">
        <v>39</v>
      </c>
      <c r="AR3" s="26" t="s">
        <v>43</v>
      </c>
      <c r="AS3" s="26" t="s">
        <v>40</v>
      </c>
      <c r="AT3" s="26" t="s">
        <v>1</v>
      </c>
      <c r="AU3" s="26" t="s">
        <v>41</v>
      </c>
      <c r="AV3" s="27" t="s">
        <v>39</v>
      </c>
      <c r="AW3" s="25" t="s">
        <v>43</v>
      </c>
      <c r="AX3" s="26" t="s">
        <v>40</v>
      </c>
      <c r="AY3" s="26" t="s">
        <v>1</v>
      </c>
      <c r="AZ3" s="26" t="s">
        <v>41</v>
      </c>
      <c r="BA3" s="27" t="s">
        <v>39</v>
      </c>
      <c r="BB3" s="28" t="s">
        <v>43</v>
      </c>
      <c r="BC3" s="29" t="s">
        <v>40</v>
      </c>
      <c r="BD3" s="29" t="s">
        <v>1</v>
      </c>
      <c r="BE3" s="29" t="s">
        <v>41</v>
      </c>
      <c r="BF3" s="29" t="s">
        <v>39</v>
      </c>
    </row>
    <row r="4" spans="1:58" s="24" customFormat="1" ht="21" customHeight="1">
      <c r="A4" s="6" t="s">
        <v>2</v>
      </c>
      <c r="B4" s="8">
        <f>E4+J4+O4+S4+W4+AA4+AF4+AJ4</f>
        <v>255</v>
      </c>
      <c r="C4" s="248">
        <f>F4+K4+P4+T4+X4+AB4+AG4+AK4</f>
        <v>0</v>
      </c>
      <c r="D4" s="10">
        <f>C4/B4*100</f>
        <v>0</v>
      </c>
      <c r="E4" s="11"/>
      <c r="F4" s="249"/>
      <c r="G4" s="250"/>
      <c r="H4" s="251"/>
      <c r="I4" s="252"/>
      <c r="J4" s="30">
        <v>255</v>
      </c>
      <c r="K4" s="31"/>
      <c r="L4" s="32"/>
      <c r="M4" s="31"/>
      <c r="N4" s="31"/>
      <c r="O4" s="31">
        <v>0</v>
      </c>
      <c r="P4" s="31"/>
      <c r="Q4" s="31"/>
      <c r="R4" s="31"/>
      <c r="S4" s="31">
        <v>0</v>
      </c>
      <c r="T4" s="31"/>
      <c r="U4" s="31"/>
      <c r="V4" s="31"/>
      <c r="W4" s="31">
        <v>0</v>
      </c>
      <c r="X4" s="31"/>
      <c r="Y4" s="31"/>
      <c r="Z4" s="31"/>
      <c r="AA4" s="141">
        <v>0</v>
      </c>
      <c r="AB4" s="141"/>
      <c r="AC4" s="141"/>
      <c r="AD4" s="141"/>
      <c r="AE4" s="154"/>
      <c r="AF4" s="130">
        <v>0</v>
      </c>
      <c r="AG4" s="31"/>
      <c r="AH4" s="31"/>
      <c r="AI4" s="31"/>
      <c r="AJ4" s="31">
        <v>0</v>
      </c>
      <c r="AK4" s="31"/>
      <c r="AL4" s="31"/>
      <c r="AM4" s="31"/>
      <c r="AN4" s="31">
        <v>0</v>
      </c>
      <c r="AO4" s="31"/>
      <c r="AP4" s="31"/>
      <c r="AQ4" s="31"/>
      <c r="AR4" s="141">
        <v>0</v>
      </c>
      <c r="AS4" s="141"/>
      <c r="AT4" s="141"/>
      <c r="AU4" s="141"/>
      <c r="AV4" s="160"/>
      <c r="AW4" s="11"/>
      <c r="AX4" s="145"/>
      <c r="AY4" s="145"/>
      <c r="AZ4" s="145"/>
      <c r="BA4" s="146"/>
      <c r="BB4" s="130">
        <v>0</v>
      </c>
      <c r="BC4" s="31"/>
      <c r="BD4" s="33"/>
      <c r="BE4" s="31"/>
      <c r="BF4" s="31"/>
    </row>
    <row r="5" spans="1:58" s="24" customFormat="1" ht="15.75">
      <c r="A5" s="5" t="s">
        <v>18</v>
      </c>
      <c r="B5" s="9">
        <f aca="true" t="shared" si="0" ref="B5:B24">E5+J5+O5+S5+W5+AA5+AF5+AJ5</f>
        <v>8552</v>
      </c>
      <c r="C5" s="253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56">
        <f>H5/F5*10</f>
        <v>16.25874125874126</v>
      </c>
      <c r="J5" s="30">
        <v>6514</v>
      </c>
      <c r="K5" s="31"/>
      <c r="L5" s="2"/>
      <c r="M5" s="31"/>
      <c r="N5" s="33">
        <f aca="true" t="shared" si="3" ref="N5:N24">IF(M5&gt;0,M5/K5*10,"")</f>
      </c>
      <c r="O5" s="34">
        <v>0</v>
      </c>
      <c r="P5" s="34"/>
      <c r="Q5" s="34"/>
      <c r="R5" s="31"/>
      <c r="S5" s="34">
        <v>0</v>
      </c>
      <c r="T5" s="34"/>
      <c r="U5" s="34"/>
      <c r="V5" s="31"/>
      <c r="W5" s="34">
        <v>0</v>
      </c>
      <c r="X5" s="34"/>
      <c r="Y5" s="34"/>
      <c r="Z5" s="33"/>
      <c r="AA5" s="34">
        <v>50</v>
      </c>
      <c r="AB5" s="34"/>
      <c r="AC5" s="34"/>
      <c r="AD5" s="34"/>
      <c r="AE5" s="155"/>
      <c r="AF5" s="151">
        <v>844</v>
      </c>
      <c r="AG5" s="35"/>
      <c r="AH5" s="35"/>
      <c r="AI5" s="36"/>
      <c r="AJ5" s="31">
        <v>0</v>
      </c>
      <c r="AK5" s="31"/>
      <c r="AL5" s="31"/>
      <c r="AM5" s="31"/>
      <c r="AN5" s="31">
        <v>0</v>
      </c>
      <c r="AO5" s="31"/>
      <c r="AP5" s="31"/>
      <c r="AQ5" s="31"/>
      <c r="AR5" s="31">
        <v>12</v>
      </c>
      <c r="AS5" s="31"/>
      <c r="AT5" s="31"/>
      <c r="AU5" s="31"/>
      <c r="AV5" s="144">
        <f aca="true" t="shared" si="4" ref="AV5:AV20">IF(AU5&gt;0,AU5/AS5*10,"")</f>
      </c>
      <c r="AW5" s="147">
        <v>0</v>
      </c>
      <c r="AX5" s="31"/>
      <c r="AY5" s="31"/>
      <c r="AZ5" s="31"/>
      <c r="BA5" s="134">
        <f aca="true" t="shared" si="5" ref="BA5:BA24">IF(AZ5&gt;0,AZ5/AX5*10,"")</f>
      </c>
      <c r="BB5" s="130">
        <v>0</v>
      </c>
      <c r="BC5" s="31"/>
      <c r="BD5" s="33"/>
      <c r="BE5" s="31"/>
      <c r="BF5" s="31"/>
    </row>
    <row r="6" spans="1:58" s="24" customFormat="1" ht="15.75">
      <c r="A6" s="5" t="s">
        <v>19</v>
      </c>
      <c r="B6" s="9">
        <f t="shared" si="0"/>
        <v>5823</v>
      </c>
      <c r="C6" s="253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56"/>
      <c r="J6" s="30">
        <v>4997</v>
      </c>
      <c r="K6" s="31"/>
      <c r="L6" s="2"/>
      <c r="M6" s="31"/>
      <c r="N6" s="33">
        <f t="shared" si="3"/>
      </c>
      <c r="O6" s="34">
        <v>0</v>
      </c>
      <c r="P6" s="34"/>
      <c r="Q6" s="34"/>
      <c r="R6" s="31"/>
      <c r="S6" s="34">
        <v>150</v>
      </c>
      <c r="T6" s="34"/>
      <c r="U6" s="34"/>
      <c r="V6" s="31"/>
      <c r="W6" s="34">
        <v>233</v>
      </c>
      <c r="X6" s="34"/>
      <c r="Y6" s="34"/>
      <c r="Z6" s="33"/>
      <c r="AA6" s="31">
        <v>393</v>
      </c>
      <c r="AB6" s="31"/>
      <c r="AC6" s="31"/>
      <c r="AD6" s="31"/>
      <c r="AE6" s="155"/>
      <c r="AF6" s="152">
        <v>50</v>
      </c>
      <c r="AG6" s="3"/>
      <c r="AH6" s="3"/>
      <c r="AI6" s="37"/>
      <c r="AJ6" s="31">
        <v>0</v>
      </c>
      <c r="AK6" s="31"/>
      <c r="AL6" s="31"/>
      <c r="AM6" s="31"/>
      <c r="AN6" s="31">
        <v>545</v>
      </c>
      <c r="AO6" s="31"/>
      <c r="AP6" s="31"/>
      <c r="AQ6" s="31"/>
      <c r="AR6" s="31">
        <v>101</v>
      </c>
      <c r="AS6" s="31"/>
      <c r="AT6" s="31"/>
      <c r="AU6" s="31"/>
      <c r="AV6" s="144">
        <f t="shared" si="4"/>
      </c>
      <c r="AW6" s="147">
        <v>909</v>
      </c>
      <c r="AX6" s="31"/>
      <c r="AY6" s="31"/>
      <c r="AZ6" s="31"/>
      <c r="BA6" s="134">
        <f t="shared" si="5"/>
      </c>
      <c r="BB6" s="131">
        <v>0</v>
      </c>
      <c r="BC6" s="31"/>
      <c r="BD6" s="33"/>
      <c r="BE6" s="31"/>
      <c r="BF6" s="4"/>
    </row>
    <row r="7" spans="1:58" s="24" customFormat="1" ht="15.75">
      <c r="A7" s="5" t="s">
        <v>3</v>
      </c>
      <c r="B7" s="9">
        <f t="shared" si="0"/>
        <v>1049</v>
      </c>
      <c r="C7" s="253">
        <f t="shared" si="1"/>
        <v>349</v>
      </c>
      <c r="D7" s="12">
        <f t="shared" si="2"/>
        <v>33.269780743565306</v>
      </c>
      <c r="E7" s="14">
        <v>249</v>
      </c>
      <c r="F7" s="4">
        <v>249</v>
      </c>
      <c r="G7" s="2">
        <f>F7/E7*100</f>
        <v>100</v>
      </c>
      <c r="H7" s="4">
        <v>40</v>
      </c>
      <c r="I7" s="156">
        <f>H7/F7*10</f>
        <v>1.606425702811245</v>
      </c>
      <c r="J7" s="30">
        <v>0</v>
      </c>
      <c r="K7" s="31"/>
      <c r="L7" s="2"/>
      <c r="M7" s="31"/>
      <c r="N7" s="33">
        <f t="shared" si="3"/>
      </c>
      <c r="O7" s="34">
        <v>0</v>
      </c>
      <c r="P7" s="34"/>
      <c r="Q7" s="34"/>
      <c r="R7" s="31"/>
      <c r="S7" s="34">
        <v>0</v>
      </c>
      <c r="T7" s="34"/>
      <c r="U7" s="34"/>
      <c r="V7" s="31"/>
      <c r="W7" s="34">
        <v>0</v>
      </c>
      <c r="X7" s="34"/>
      <c r="Y7" s="34"/>
      <c r="Z7" s="33"/>
      <c r="AA7" s="31">
        <v>500</v>
      </c>
      <c r="AB7" s="31">
        <v>100</v>
      </c>
      <c r="AC7" s="31">
        <f>AB7/AA7*100</f>
        <v>20</v>
      </c>
      <c r="AD7" s="31">
        <v>50</v>
      </c>
      <c r="AE7" s="135">
        <f>AD7/AB7*10</f>
        <v>5</v>
      </c>
      <c r="AF7" s="152">
        <v>300</v>
      </c>
      <c r="AG7" s="3"/>
      <c r="AH7" s="3"/>
      <c r="AI7" s="37"/>
      <c r="AJ7" s="31">
        <v>0</v>
      </c>
      <c r="AK7" s="31"/>
      <c r="AL7" s="31"/>
      <c r="AM7" s="31"/>
      <c r="AN7" s="31">
        <v>0</v>
      </c>
      <c r="AO7" s="31"/>
      <c r="AP7" s="31"/>
      <c r="AQ7" s="31"/>
      <c r="AR7" s="31">
        <v>0</v>
      </c>
      <c r="AS7" s="31"/>
      <c r="AT7" s="31"/>
      <c r="AU7" s="31"/>
      <c r="AV7" s="144">
        <f t="shared" si="4"/>
      </c>
      <c r="AW7" s="147">
        <v>0</v>
      </c>
      <c r="AX7" s="31"/>
      <c r="AY7" s="31"/>
      <c r="AZ7" s="31"/>
      <c r="BA7" s="134">
        <f t="shared" si="5"/>
      </c>
      <c r="BB7" s="130">
        <v>0</v>
      </c>
      <c r="BC7" s="31"/>
      <c r="BD7" s="33"/>
      <c r="BE7" s="31"/>
      <c r="BF7" s="31"/>
    </row>
    <row r="8" spans="1:58" s="24" customFormat="1" ht="15.75">
      <c r="A8" s="7" t="s">
        <v>4</v>
      </c>
      <c r="B8" s="9">
        <f t="shared" si="0"/>
        <v>16552</v>
      </c>
      <c r="C8" s="253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56">
        <f>H8/F8*10</f>
        <v>12.232532751091703</v>
      </c>
      <c r="J8" s="30">
        <v>10560</v>
      </c>
      <c r="K8" s="31"/>
      <c r="L8" s="2"/>
      <c r="M8" s="31"/>
      <c r="N8" s="33">
        <f t="shared" si="3"/>
      </c>
      <c r="O8" s="34">
        <v>0</v>
      </c>
      <c r="P8" s="34"/>
      <c r="Q8" s="34"/>
      <c r="R8" s="31"/>
      <c r="S8" s="34">
        <v>170</v>
      </c>
      <c r="T8" s="34"/>
      <c r="U8" s="34"/>
      <c r="V8" s="31"/>
      <c r="W8" s="34">
        <v>1657</v>
      </c>
      <c r="X8" s="34"/>
      <c r="Y8" s="34"/>
      <c r="Z8" s="33"/>
      <c r="AA8" s="31">
        <v>1726</v>
      </c>
      <c r="AB8" s="31"/>
      <c r="AC8" s="31"/>
      <c r="AD8" s="31"/>
      <c r="AE8" s="155"/>
      <c r="AF8" s="152">
        <v>607</v>
      </c>
      <c r="AG8" s="3"/>
      <c r="AH8" s="3"/>
      <c r="AI8" s="37"/>
      <c r="AJ8" s="31">
        <v>0</v>
      </c>
      <c r="AK8" s="31"/>
      <c r="AL8" s="31"/>
      <c r="AM8" s="31"/>
      <c r="AN8" s="31">
        <v>0</v>
      </c>
      <c r="AO8" s="31"/>
      <c r="AP8" s="31"/>
      <c r="AQ8" s="31"/>
      <c r="AR8" s="31">
        <v>81</v>
      </c>
      <c r="AS8" s="31"/>
      <c r="AT8" s="31"/>
      <c r="AU8" s="31"/>
      <c r="AV8" s="144">
        <f t="shared" si="4"/>
      </c>
      <c r="AW8" s="147">
        <v>187</v>
      </c>
      <c r="AX8" s="31"/>
      <c r="AY8" s="31"/>
      <c r="AZ8" s="31"/>
      <c r="BA8" s="134">
        <f t="shared" si="5"/>
      </c>
      <c r="BB8" s="131">
        <v>0</v>
      </c>
      <c r="BC8" s="31"/>
      <c r="BD8" s="33"/>
      <c r="BE8" s="31"/>
      <c r="BF8" s="4"/>
    </row>
    <row r="9" spans="1:58" s="24" customFormat="1" ht="15.75">
      <c r="A9" s="5" t="s">
        <v>20</v>
      </c>
      <c r="B9" s="9">
        <f t="shared" si="0"/>
        <v>8573</v>
      </c>
      <c r="C9" s="253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56"/>
      <c r="J9" s="30">
        <v>8317</v>
      </c>
      <c r="K9" s="31"/>
      <c r="L9" s="2"/>
      <c r="M9" s="31"/>
      <c r="N9" s="33">
        <f t="shared" si="3"/>
      </c>
      <c r="O9" s="34">
        <v>0</v>
      </c>
      <c r="P9" s="34"/>
      <c r="Q9" s="34"/>
      <c r="R9" s="31"/>
      <c r="S9" s="34">
        <v>0</v>
      </c>
      <c r="T9" s="34"/>
      <c r="U9" s="34"/>
      <c r="V9" s="31"/>
      <c r="W9" s="34">
        <v>0</v>
      </c>
      <c r="X9" s="34"/>
      <c r="Y9" s="34"/>
      <c r="Z9" s="33"/>
      <c r="AA9" s="31">
        <v>0</v>
      </c>
      <c r="AB9" s="31"/>
      <c r="AC9" s="31"/>
      <c r="AD9" s="31"/>
      <c r="AE9" s="155"/>
      <c r="AF9" s="152">
        <v>256</v>
      </c>
      <c r="AG9" s="3"/>
      <c r="AH9" s="3"/>
      <c r="AI9" s="37"/>
      <c r="AJ9" s="31">
        <v>0</v>
      </c>
      <c r="AK9" s="31"/>
      <c r="AL9" s="31"/>
      <c r="AM9" s="31"/>
      <c r="AN9" s="31">
        <v>600</v>
      </c>
      <c r="AO9" s="31"/>
      <c r="AP9" s="31"/>
      <c r="AQ9" s="31"/>
      <c r="AR9" s="31">
        <v>3</v>
      </c>
      <c r="AS9" s="31"/>
      <c r="AT9" s="31"/>
      <c r="AU9" s="31"/>
      <c r="AV9" s="144">
        <f t="shared" si="4"/>
      </c>
      <c r="AW9" s="147">
        <v>0</v>
      </c>
      <c r="AX9" s="31"/>
      <c r="AY9" s="31"/>
      <c r="AZ9" s="31"/>
      <c r="BA9" s="134">
        <f t="shared" si="5"/>
      </c>
      <c r="BB9" s="130">
        <v>0</v>
      </c>
      <c r="BC9" s="31"/>
      <c r="BD9" s="33"/>
      <c r="BE9" s="31"/>
      <c r="BF9" s="31"/>
    </row>
    <row r="10" spans="1:58" s="24" customFormat="1" ht="15.75">
      <c r="A10" s="5" t="s">
        <v>5</v>
      </c>
      <c r="B10" s="9">
        <f t="shared" si="0"/>
        <v>21924</v>
      </c>
      <c r="C10" s="253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56"/>
      <c r="J10" s="30">
        <v>17655</v>
      </c>
      <c r="K10" s="31"/>
      <c r="L10" s="2"/>
      <c r="M10" s="31"/>
      <c r="N10" s="33">
        <f t="shared" si="3"/>
      </c>
      <c r="O10" s="34">
        <v>0</v>
      </c>
      <c r="P10" s="34"/>
      <c r="Q10" s="34"/>
      <c r="R10" s="31"/>
      <c r="S10" s="34">
        <v>1244</v>
      </c>
      <c r="T10" s="34"/>
      <c r="U10" s="34"/>
      <c r="V10" s="31"/>
      <c r="W10" s="31">
        <v>2145</v>
      </c>
      <c r="X10" s="31"/>
      <c r="Y10" s="31"/>
      <c r="Z10" s="33"/>
      <c r="AA10" s="31">
        <v>880</v>
      </c>
      <c r="AB10" s="31"/>
      <c r="AC10" s="31"/>
      <c r="AD10" s="31"/>
      <c r="AE10" s="155"/>
      <c r="AF10" s="152">
        <v>0</v>
      </c>
      <c r="AG10" s="3"/>
      <c r="AH10" s="3"/>
      <c r="AI10" s="37"/>
      <c r="AJ10" s="31">
        <v>0</v>
      </c>
      <c r="AK10" s="31"/>
      <c r="AL10" s="31"/>
      <c r="AM10" s="31"/>
      <c r="AN10" s="31">
        <v>484</v>
      </c>
      <c r="AO10" s="31"/>
      <c r="AP10" s="31"/>
      <c r="AQ10" s="31"/>
      <c r="AR10" s="31">
        <v>14.4</v>
      </c>
      <c r="AS10" s="31"/>
      <c r="AT10" s="31"/>
      <c r="AU10" s="31"/>
      <c r="AV10" s="144">
        <f t="shared" si="4"/>
      </c>
      <c r="AW10" s="147">
        <v>20.6</v>
      </c>
      <c r="AX10" s="31"/>
      <c r="AY10" s="31"/>
      <c r="AZ10" s="31"/>
      <c r="BA10" s="134">
        <f t="shared" si="5"/>
      </c>
      <c r="BB10" s="130">
        <v>0</v>
      </c>
      <c r="BC10" s="31"/>
      <c r="BD10" s="33"/>
      <c r="BE10" s="31"/>
      <c r="BF10" s="31"/>
    </row>
    <row r="11" spans="1:58" s="24" customFormat="1" ht="15.75">
      <c r="A11" s="5" t="s">
        <v>6</v>
      </c>
      <c r="B11" s="9">
        <f t="shared" si="0"/>
        <v>33644</v>
      </c>
      <c r="C11" s="253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56"/>
      <c r="J11" s="30">
        <v>31181</v>
      </c>
      <c r="K11" s="31"/>
      <c r="L11" s="2"/>
      <c r="M11" s="31"/>
      <c r="N11" s="33">
        <f t="shared" si="3"/>
      </c>
      <c r="O11" s="34">
        <v>0</v>
      </c>
      <c r="P11" s="34"/>
      <c r="Q11" s="34"/>
      <c r="R11" s="31"/>
      <c r="S11" s="31">
        <v>80</v>
      </c>
      <c r="T11" s="31"/>
      <c r="U11" s="31"/>
      <c r="V11" s="31"/>
      <c r="W11" s="31">
        <v>2343</v>
      </c>
      <c r="X11" s="31"/>
      <c r="Y11" s="31"/>
      <c r="Z11" s="33">
        <f>IF(Y11&gt;0,Y11/X11*10,"")</f>
      </c>
      <c r="AA11" s="31">
        <v>40</v>
      </c>
      <c r="AB11" s="31"/>
      <c r="AC11" s="31"/>
      <c r="AD11" s="31"/>
      <c r="AE11" s="155"/>
      <c r="AF11" s="152">
        <v>0</v>
      </c>
      <c r="AG11" s="3"/>
      <c r="AH11" s="3"/>
      <c r="AI11" s="37"/>
      <c r="AJ11" s="31">
        <v>0</v>
      </c>
      <c r="AK11" s="31"/>
      <c r="AL11" s="31"/>
      <c r="AM11" s="31"/>
      <c r="AN11" s="31">
        <v>1474</v>
      </c>
      <c r="AO11" s="31"/>
      <c r="AP11" s="31"/>
      <c r="AQ11" s="31"/>
      <c r="AR11" s="31">
        <v>122</v>
      </c>
      <c r="AS11" s="31"/>
      <c r="AT11" s="31"/>
      <c r="AU11" s="31"/>
      <c r="AV11" s="144">
        <f t="shared" si="4"/>
      </c>
      <c r="AW11" s="147">
        <v>136</v>
      </c>
      <c r="AX11" s="31"/>
      <c r="AY11" s="31"/>
      <c r="AZ11" s="31"/>
      <c r="BA11" s="134">
        <f t="shared" si="5"/>
      </c>
      <c r="BB11" s="131">
        <v>0</v>
      </c>
      <c r="BC11" s="31"/>
      <c r="BD11" s="33"/>
      <c r="BE11" s="31"/>
      <c r="BF11" s="4"/>
    </row>
    <row r="12" spans="1:58" s="24" customFormat="1" ht="15.75">
      <c r="A12" s="5" t="s">
        <v>7</v>
      </c>
      <c r="B12" s="9">
        <f t="shared" si="0"/>
        <v>11449</v>
      </c>
      <c r="C12" s="253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56">
        <f>H12/F12*10</f>
        <v>1</v>
      </c>
      <c r="J12" s="30">
        <v>10431</v>
      </c>
      <c r="K12" s="31"/>
      <c r="L12" s="2"/>
      <c r="M12" s="31"/>
      <c r="N12" s="33">
        <f t="shared" si="3"/>
      </c>
      <c r="O12" s="34">
        <v>0</v>
      </c>
      <c r="P12" s="34"/>
      <c r="Q12" s="34"/>
      <c r="R12" s="31"/>
      <c r="S12" s="31">
        <v>0</v>
      </c>
      <c r="T12" s="31"/>
      <c r="U12" s="31"/>
      <c r="V12" s="31"/>
      <c r="W12" s="31">
        <v>100</v>
      </c>
      <c r="X12" s="31"/>
      <c r="Y12" s="31"/>
      <c r="Z12" s="33"/>
      <c r="AA12" s="31">
        <v>628</v>
      </c>
      <c r="AB12" s="31"/>
      <c r="AC12" s="31"/>
      <c r="AD12" s="31"/>
      <c r="AE12" s="155"/>
      <c r="AF12" s="152">
        <v>270</v>
      </c>
      <c r="AG12" s="3"/>
      <c r="AH12" s="3"/>
      <c r="AI12" s="37"/>
      <c r="AJ12" s="31">
        <v>0</v>
      </c>
      <c r="AK12" s="31"/>
      <c r="AL12" s="31"/>
      <c r="AM12" s="31"/>
      <c r="AN12" s="31">
        <v>0</v>
      </c>
      <c r="AO12" s="31"/>
      <c r="AP12" s="31"/>
      <c r="AQ12" s="31"/>
      <c r="AR12" s="31">
        <v>1</v>
      </c>
      <c r="AS12" s="31"/>
      <c r="AT12" s="31"/>
      <c r="AU12" s="31"/>
      <c r="AV12" s="144">
        <f t="shared" si="4"/>
      </c>
      <c r="AW12" s="147">
        <v>13</v>
      </c>
      <c r="AX12" s="31"/>
      <c r="AY12" s="31"/>
      <c r="AZ12" s="31"/>
      <c r="BA12" s="134">
        <f t="shared" si="5"/>
      </c>
      <c r="BB12" s="131">
        <v>0</v>
      </c>
      <c r="BC12" s="31"/>
      <c r="BD12" s="33"/>
      <c r="BE12" s="31"/>
      <c r="BF12" s="4"/>
    </row>
    <row r="13" spans="1:58" s="24" customFormat="1" ht="18.75" customHeight="1">
      <c r="A13" s="5" t="s">
        <v>8</v>
      </c>
      <c r="B13" s="9">
        <f t="shared" si="0"/>
        <v>11094</v>
      </c>
      <c r="C13" s="253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56"/>
      <c r="J13" s="30">
        <v>8634</v>
      </c>
      <c r="K13" s="31"/>
      <c r="L13" s="2"/>
      <c r="M13" s="31"/>
      <c r="N13" s="33">
        <f t="shared" si="3"/>
      </c>
      <c r="O13" s="34">
        <v>0</v>
      </c>
      <c r="P13" s="34"/>
      <c r="Q13" s="34"/>
      <c r="R13" s="31"/>
      <c r="S13" s="31">
        <v>300</v>
      </c>
      <c r="T13" s="31"/>
      <c r="U13" s="31"/>
      <c r="V13" s="31"/>
      <c r="W13" s="31">
        <v>1362</v>
      </c>
      <c r="X13" s="31"/>
      <c r="Y13" s="31"/>
      <c r="Z13" s="33">
        <f>IF(Y13&gt;0,Y13/X13*10,"")</f>
      </c>
      <c r="AA13" s="31">
        <v>60</v>
      </c>
      <c r="AB13" s="31"/>
      <c r="AC13" s="31"/>
      <c r="AD13" s="31"/>
      <c r="AE13" s="135">
        <f>IF(AD13&gt;0,AD13/AB13*10,"")</f>
      </c>
      <c r="AF13" s="152">
        <v>738</v>
      </c>
      <c r="AG13" s="3"/>
      <c r="AH13" s="3"/>
      <c r="AI13" s="37"/>
      <c r="AJ13" s="31">
        <v>0</v>
      </c>
      <c r="AK13" s="31"/>
      <c r="AL13" s="31"/>
      <c r="AM13" s="31"/>
      <c r="AN13" s="31">
        <v>157</v>
      </c>
      <c r="AO13" s="31"/>
      <c r="AP13" s="31"/>
      <c r="AQ13" s="31"/>
      <c r="AR13" s="31">
        <v>0</v>
      </c>
      <c r="AS13" s="31"/>
      <c r="AT13" s="31"/>
      <c r="AU13" s="31"/>
      <c r="AV13" s="144">
        <f t="shared" si="4"/>
      </c>
      <c r="AW13" s="147">
        <v>0</v>
      </c>
      <c r="AX13" s="31"/>
      <c r="AY13" s="31"/>
      <c r="AZ13" s="31"/>
      <c r="BA13" s="134">
        <f t="shared" si="5"/>
      </c>
      <c r="BB13" s="130">
        <v>0</v>
      </c>
      <c r="BC13" s="31"/>
      <c r="BD13" s="33"/>
      <c r="BE13" s="31"/>
      <c r="BF13" s="31"/>
    </row>
    <row r="14" spans="1:58" s="24" customFormat="1" ht="15.75">
      <c r="A14" s="5" t="s">
        <v>9</v>
      </c>
      <c r="B14" s="9">
        <f t="shared" si="0"/>
        <v>15519</v>
      </c>
      <c r="C14" s="253">
        <f t="shared" si="1"/>
        <v>0</v>
      </c>
      <c r="D14" s="12">
        <f t="shared" si="2"/>
        <v>0</v>
      </c>
      <c r="E14" s="14">
        <v>0</v>
      </c>
      <c r="F14" s="254"/>
      <c r="G14" s="2"/>
      <c r="H14" s="4"/>
      <c r="I14" s="156"/>
      <c r="J14" s="30">
        <v>14171</v>
      </c>
      <c r="K14" s="31"/>
      <c r="L14" s="2"/>
      <c r="M14" s="31"/>
      <c r="N14" s="33">
        <f t="shared" si="3"/>
      </c>
      <c r="O14" s="34">
        <v>0</v>
      </c>
      <c r="P14" s="34"/>
      <c r="Q14" s="34"/>
      <c r="R14" s="31"/>
      <c r="S14" s="31">
        <v>319</v>
      </c>
      <c r="T14" s="31"/>
      <c r="U14" s="31"/>
      <c r="V14" s="31"/>
      <c r="W14" s="31">
        <v>0</v>
      </c>
      <c r="X14" s="31"/>
      <c r="Y14" s="31"/>
      <c r="Z14" s="33"/>
      <c r="AA14" s="31">
        <v>615</v>
      </c>
      <c r="AB14" s="31"/>
      <c r="AC14" s="31"/>
      <c r="AD14" s="31"/>
      <c r="AE14" s="155"/>
      <c r="AF14" s="152">
        <v>414</v>
      </c>
      <c r="AG14" s="3"/>
      <c r="AH14" s="3"/>
      <c r="AI14" s="37"/>
      <c r="AJ14" s="31">
        <v>0</v>
      </c>
      <c r="AK14" s="31"/>
      <c r="AL14" s="31"/>
      <c r="AM14" s="31"/>
      <c r="AN14" s="31">
        <v>858</v>
      </c>
      <c r="AO14" s="31"/>
      <c r="AP14" s="31"/>
      <c r="AQ14" s="31"/>
      <c r="AR14" s="31">
        <v>0</v>
      </c>
      <c r="AS14" s="31"/>
      <c r="AT14" s="31"/>
      <c r="AU14" s="31"/>
      <c r="AV14" s="144">
        <f t="shared" si="4"/>
      </c>
      <c r="AW14" s="147">
        <v>0</v>
      </c>
      <c r="AX14" s="31"/>
      <c r="AY14" s="31"/>
      <c r="AZ14" s="31"/>
      <c r="BA14" s="134">
        <f t="shared" si="5"/>
      </c>
      <c r="BB14" s="130">
        <v>0</v>
      </c>
      <c r="BC14" s="31"/>
      <c r="BD14" s="33"/>
      <c r="BE14" s="31"/>
      <c r="BF14" s="31"/>
    </row>
    <row r="15" spans="1:58" s="24" customFormat="1" ht="15.75">
      <c r="A15" s="5" t="s">
        <v>10</v>
      </c>
      <c r="B15" s="9">
        <f t="shared" si="0"/>
        <v>11934</v>
      </c>
      <c r="C15" s="253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56"/>
      <c r="J15" s="30">
        <v>10830</v>
      </c>
      <c r="K15" s="31"/>
      <c r="L15" s="2"/>
      <c r="M15" s="31"/>
      <c r="N15" s="33">
        <f t="shared" si="3"/>
      </c>
      <c r="O15" s="34">
        <v>0</v>
      </c>
      <c r="P15" s="34"/>
      <c r="Q15" s="34"/>
      <c r="R15" s="31"/>
      <c r="S15" s="31">
        <v>0</v>
      </c>
      <c r="T15" s="31"/>
      <c r="U15" s="31"/>
      <c r="V15" s="31"/>
      <c r="W15" s="31">
        <v>0</v>
      </c>
      <c r="X15" s="31"/>
      <c r="Y15" s="31"/>
      <c r="Z15" s="33"/>
      <c r="AA15" s="31">
        <v>520</v>
      </c>
      <c r="AB15" s="31"/>
      <c r="AC15" s="31"/>
      <c r="AD15" s="31"/>
      <c r="AE15" s="155"/>
      <c r="AF15" s="152">
        <v>434</v>
      </c>
      <c r="AG15" s="3"/>
      <c r="AH15" s="3"/>
      <c r="AI15" s="37"/>
      <c r="AJ15" s="31">
        <v>150</v>
      </c>
      <c r="AK15" s="31"/>
      <c r="AL15" s="31"/>
      <c r="AM15" s="31"/>
      <c r="AN15" s="31">
        <v>270</v>
      </c>
      <c r="AO15" s="31"/>
      <c r="AP15" s="31"/>
      <c r="AQ15" s="31"/>
      <c r="AR15" s="31">
        <v>0</v>
      </c>
      <c r="AS15" s="31"/>
      <c r="AT15" s="31"/>
      <c r="AU15" s="31"/>
      <c r="AV15" s="144">
        <f t="shared" si="4"/>
      </c>
      <c r="AW15" s="147">
        <v>0</v>
      </c>
      <c r="AX15" s="31"/>
      <c r="AY15" s="31"/>
      <c r="AZ15" s="31"/>
      <c r="BA15" s="134">
        <f t="shared" si="5"/>
      </c>
      <c r="BB15" s="130">
        <v>0</v>
      </c>
      <c r="BC15" s="31"/>
      <c r="BD15" s="33"/>
      <c r="BE15" s="31"/>
      <c r="BF15" s="31"/>
    </row>
    <row r="16" spans="1:58" s="24" customFormat="1" ht="15.75">
      <c r="A16" s="5" t="s">
        <v>21</v>
      </c>
      <c r="B16" s="9">
        <f t="shared" si="0"/>
        <v>15395</v>
      </c>
      <c r="C16" s="253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56"/>
      <c r="J16" s="30">
        <v>15395</v>
      </c>
      <c r="K16" s="31"/>
      <c r="L16" s="2"/>
      <c r="M16" s="31"/>
      <c r="N16" s="33">
        <f t="shared" si="3"/>
      </c>
      <c r="O16" s="34">
        <v>0</v>
      </c>
      <c r="P16" s="34"/>
      <c r="Q16" s="34"/>
      <c r="R16" s="31"/>
      <c r="S16" s="31">
        <v>0</v>
      </c>
      <c r="T16" s="31"/>
      <c r="U16" s="31"/>
      <c r="V16" s="31"/>
      <c r="W16" s="31">
        <v>0</v>
      </c>
      <c r="X16" s="31"/>
      <c r="Y16" s="31"/>
      <c r="Z16" s="33"/>
      <c r="AA16" s="31">
        <v>0</v>
      </c>
      <c r="AB16" s="31"/>
      <c r="AC16" s="31"/>
      <c r="AD16" s="31"/>
      <c r="AE16" s="155"/>
      <c r="AF16" s="255">
        <v>0</v>
      </c>
      <c r="AG16" s="256"/>
      <c r="AH16" s="256"/>
      <c r="AI16" s="256"/>
      <c r="AJ16" s="31">
        <v>0</v>
      </c>
      <c r="AK16" s="31"/>
      <c r="AL16" s="31"/>
      <c r="AM16" s="31"/>
      <c r="AN16" s="31">
        <v>424</v>
      </c>
      <c r="AO16" s="31"/>
      <c r="AP16" s="31"/>
      <c r="AQ16" s="31"/>
      <c r="AR16" s="31">
        <v>0</v>
      </c>
      <c r="AS16" s="31"/>
      <c r="AT16" s="31"/>
      <c r="AU16" s="31"/>
      <c r="AV16" s="144">
        <f t="shared" si="4"/>
      </c>
      <c r="AW16" s="147">
        <v>0</v>
      </c>
      <c r="AX16" s="31"/>
      <c r="AY16" s="31"/>
      <c r="AZ16" s="31"/>
      <c r="BA16" s="134">
        <f t="shared" si="5"/>
      </c>
      <c r="BB16" s="130">
        <v>0</v>
      </c>
      <c r="BC16" s="31"/>
      <c r="BD16" s="33"/>
      <c r="BE16" s="31"/>
      <c r="BF16" s="31"/>
    </row>
    <row r="17" spans="1:58" s="24" customFormat="1" ht="15.75">
      <c r="A17" s="5" t="s">
        <v>11</v>
      </c>
      <c r="B17" s="9">
        <f t="shared" si="0"/>
        <v>4489</v>
      </c>
      <c r="C17" s="253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56"/>
      <c r="J17" s="30">
        <v>4096</v>
      </c>
      <c r="K17" s="31"/>
      <c r="L17" s="2"/>
      <c r="M17" s="31"/>
      <c r="N17" s="33">
        <f t="shared" si="3"/>
      </c>
      <c r="O17" s="34">
        <v>0</v>
      </c>
      <c r="P17" s="34"/>
      <c r="Q17" s="34"/>
      <c r="R17" s="31"/>
      <c r="S17" s="31">
        <v>0</v>
      </c>
      <c r="T17" s="31"/>
      <c r="U17" s="31"/>
      <c r="V17" s="31"/>
      <c r="W17" s="31">
        <v>0</v>
      </c>
      <c r="X17" s="31"/>
      <c r="Y17" s="31"/>
      <c r="Z17" s="33"/>
      <c r="AA17" s="31">
        <v>130</v>
      </c>
      <c r="AB17" s="31"/>
      <c r="AC17" s="31"/>
      <c r="AD17" s="31"/>
      <c r="AE17" s="155"/>
      <c r="AF17" s="152">
        <v>263</v>
      </c>
      <c r="AG17" s="3"/>
      <c r="AH17" s="3"/>
      <c r="AI17" s="37"/>
      <c r="AJ17" s="31">
        <v>0</v>
      </c>
      <c r="AK17" s="31"/>
      <c r="AL17" s="31"/>
      <c r="AM17" s="31"/>
      <c r="AN17" s="31">
        <v>602</v>
      </c>
      <c r="AO17" s="31"/>
      <c r="AP17" s="31"/>
      <c r="AQ17" s="31">
        <f>IF(AP17&gt;0,AP17/AO17*10,"")</f>
      </c>
      <c r="AR17" s="31">
        <v>3</v>
      </c>
      <c r="AS17" s="31"/>
      <c r="AT17" s="31"/>
      <c r="AU17" s="31"/>
      <c r="AV17" s="144">
        <f t="shared" si="4"/>
      </c>
      <c r="AW17" s="147">
        <v>3</v>
      </c>
      <c r="AX17" s="31"/>
      <c r="AY17" s="31"/>
      <c r="AZ17" s="31"/>
      <c r="BA17" s="134">
        <f t="shared" si="5"/>
      </c>
      <c r="BB17" s="130">
        <v>0</v>
      </c>
      <c r="BC17" s="31"/>
      <c r="BD17" s="33"/>
      <c r="BE17" s="31"/>
      <c r="BF17" s="31"/>
    </row>
    <row r="18" spans="1:58" s="24" customFormat="1" ht="18" customHeight="1">
      <c r="A18" s="5" t="s">
        <v>12</v>
      </c>
      <c r="B18" s="9">
        <f t="shared" si="0"/>
        <v>7835</v>
      </c>
      <c r="C18" s="253">
        <f t="shared" si="1"/>
        <v>50</v>
      </c>
      <c r="D18" s="12">
        <f t="shared" si="2"/>
        <v>0.6381620931716656</v>
      </c>
      <c r="E18" s="14">
        <v>120</v>
      </c>
      <c r="F18" s="4">
        <v>50</v>
      </c>
      <c r="G18" s="2">
        <f>F18/E18*100</f>
        <v>41.66666666666667</v>
      </c>
      <c r="H18" s="4">
        <v>40</v>
      </c>
      <c r="I18" s="156">
        <f>H18/F18*10</f>
        <v>8</v>
      </c>
      <c r="J18" s="30">
        <v>6627</v>
      </c>
      <c r="K18" s="31"/>
      <c r="L18" s="2"/>
      <c r="M18" s="31"/>
      <c r="N18" s="33">
        <f t="shared" si="3"/>
      </c>
      <c r="O18" s="34">
        <v>0</v>
      </c>
      <c r="P18" s="34"/>
      <c r="Q18" s="34"/>
      <c r="R18" s="31"/>
      <c r="S18" s="31">
        <v>0</v>
      </c>
      <c r="T18" s="31"/>
      <c r="U18" s="31"/>
      <c r="V18" s="31"/>
      <c r="W18" s="31">
        <v>0</v>
      </c>
      <c r="X18" s="31"/>
      <c r="Y18" s="31"/>
      <c r="Z18" s="33"/>
      <c r="AA18" s="31">
        <v>1011</v>
      </c>
      <c r="AB18" s="31"/>
      <c r="AC18" s="31"/>
      <c r="AD18" s="31"/>
      <c r="AE18" s="155"/>
      <c r="AF18" s="152">
        <v>0</v>
      </c>
      <c r="AG18" s="3"/>
      <c r="AH18" s="3"/>
      <c r="AI18" s="37"/>
      <c r="AJ18" s="31">
        <v>77</v>
      </c>
      <c r="AK18" s="31"/>
      <c r="AL18" s="31"/>
      <c r="AM18" s="31"/>
      <c r="AN18" s="31">
        <v>635</v>
      </c>
      <c r="AO18" s="31"/>
      <c r="AP18" s="31"/>
      <c r="AQ18" s="31"/>
      <c r="AR18" s="31">
        <v>2</v>
      </c>
      <c r="AS18" s="31"/>
      <c r="AT18" s="31"/>
      <c r="AU18" s="31"/>
      <c r="AV18" s="144">
        <f t="shared" si="4"/>
      </c>
      <c r="AW18" s="147">
        <v>1</v>
      </c>
      <c r="AX18" s="31"/>
      <c r="AY18" s="31"/>
      <c r="AZ18" s="31"/>
      <c r="BA18" s="134">
        <f t="shared" si="5"/>
      </c>
      <c r="BB18" s="130">
        <v>3</v>
      </c>
      <c r="BC18" s="31"/>
      <c r="BD18" s="33"/>
      <c r="BE18" s="31"/>
      <c r="BF18" s="31"/>
    </row>
    <row r="19" spans="1:58" s="24" customFormat="1" ht="15.75">
      <c r="A19" s="5" t="s">
        <v>22</v>
      </c>
      <c r="B19" s="9">
        <f t="shared" si="0"/>
        <v>13880</v>
      </c>
      <c r="C19" s="253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56"/>
      <c r="J19" s="30">
        <v>13009</v>
      </c>
      <c r="K19" s="31"/>
      <c r="L19" s="2"/>
      <c r="M19" s="31"/>
      <c r="N19" s="33">
        <f t="shared" si="3"/>
      </c>
      <c r="O19" s="34">
        <v>0</v>
      </c>
      <c r="P19" s="34"/>
      <c r="Q19" s="34"/>
      <c r="R19" s="31"/>
      <c r="S19" s="31">
        <v>331</v>
      </c>
      <c r="T19" s="31"/>
      <c r="U19" s="31"/>
      <c r="V19" s="33">
        <f>IF(U19&gt;0,U19/T19*10,"")</f>
      </c>
      <c r="W19" s="31">
        <v>0</v>
      </c>
      <c r="X19" s="31"/>
      <c r="Y19" s="31"/>
      <c r="Z19" s="33"/>
      <c r="AA19" s="31">
        <v>393</v>
      </c>
      <c r="AB19" s="31"/>
      <c r="AC19" s="31"/>
      <c r="AD19" s="31"/>
      <c r="AE19" s="155"/>
      <c r="AF19" s="152">
        <v>0</v>
      </c>
      <c r="AG19" s="3"/>
      <c r="AH19" s="3"/>
      <c r="AI19" s="37"/>
      <c r="AJ19" s="31">
        <v>147</v>
      </c>
      <c r="AK19" s="31"/>
      <c r="AL19" s="31"/>
      <c r="AM19" s="31"/>
      <c r="AN19" s="31">
        <v>315</v>
      </c>
      <c r="AO19" s="31"/>
      <c r="AP19" s="31"/>
      <c r="AQ19" s="31"/>
      <c r="AR19" s="31">
        <v>200</v>
      </c>
      <c r="AS19" s="31"/>
      <c r="AT19" s="31"/>
      <c r="AU19" s="31"/>
      <c r="AV19" s="144">
        <f t="shared" si="4"/>
      </c>
      <c r="AW19" s="147">
        <v>29</v>
      </c>
      <c r="AX19" s="31"/>
      <c r="AY19" s="31"/>
      <c r="AZ19" s="31"/>
      <c r="BA19" s="134">
        <f t="shared" si="5"/>
      </c>
      <c r="BB19" s="130">
        <v>0</v>
      </c>
      <c r="BC19" s="31"/>
      <c r="BD19" s="33"/>
      <c r="BE19" s="31"/>
      <c r="BF19" s="31"/>
    </row>
    <row r="20" spans="1:58" s="24" customFormat="1" ht="15.75">
      <c r="A20" s="5" t="s">
        <v>23</v>
      </c>
      <c r="B20" s="9">
        <f t="shared" si="0"/>
        <v>3058</v>
      </c>
      <c r="C20" s="253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56"/>
      <c r="J20" s="30">
        <v>1759</v>
      </c>
      <c r="K20" s="31"/>
      <c r="L20" s="2"/>
      <c r="M20" s="31"/>
      <c r="N20" s="33">
        <f t="shared" si="3"/>
      </c>
      <c r="O20" s="34">
        <v>0</v>
      </c>
      <c r="P20" s="34"/>
      <c r="Q20" s="34"/>
      <c r="R20" s="31"/>
      <c r="S20" s="31">
        <v>285</v>
      </c>
      <c r="T20" s="31"/>
      <c r="U20" s="31"/>
      <c r="V20" s="31"/>
      <c r="W20" s="31">
        <v>1014</v>
      </c>
      <c r="X20" s="31"/>
      <c r="Y20" s="31"/>
      <c r="Z20" s="33">
        <f>IF(Y20&gt;0,Y20/X20*10,"")</f>
      </c>
      <c r="AA20" s="34">
        <v>0</v>
      </c>
      <c r="AB20" s="34"/>
      <c r="AC20" s="34"/>
      <c r="AD20" s="34"/>
      <c r="AE20" s="155"/>
      <c r="AF20" s="152">
        <v>0</v>
      </c>
      <c r="AG20" s="3"/>
      <c r="AH20" s="3"/>
      <c r="AI20" s="37"/>
      <c r="AJ20" s="31">
        <v>0</v>
      </c>
      <c r="AK20" s="31"/>
      <c r="AL20" s="31"/>
      <c r="AM20" s="31"/>
      <c r="AN20" s="31">
        <v>947</v>
      </c>
      <c r="AO20" s="31"/>
      <c r="AP20" s="31"/>
      <c r="AQ20" s="31"/>
      <c r="AR20" s="31">
        <v>0</v>
      </c>
      <c r="AS20" s="31"/>
      <c r="AT20" s="31"/>
      <c r="AU20" s="31"/>
      <c r="AV20" s="144">
        <f t="shared" si="4"/>
      </c>
      <c r="AW20" s="147">
        <v>40</v>
      </c>
      <c r="AX20" s="31"/>
      <c r="AY20" s="31"/>
      <c r="AZ20" s="31"/>
      <c r="BA20" s="134">
        <f t="shared" si="5"/>
      </c>
      <c r="BB20" s="131">
        <v>0</v>
      </c>
      <c r="BC20" s="31"/>
      <c r="BD20" s="33"/>
      <c r="BE20" s="31"/>
      <c r="BF20" s="4"/>
    </row>
    <row r="21" spans="1:58" s="24" customFormat="1" ht="15.75">
      <c r="A21" s="5" t="s">
        <v>13</v>
      </c>
      <c r="B21" s="9">
        <f t="shared" si="0"/>
        <v>4586</v>
      </c>
      <c r="C21" s="253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56"/>
      <c r="J21" s="30">
        <v>4586</v>
      </c>
      <c r="K21" s="31"/>
      <c r="L21" s="2"/>
      <c r="M21" s="31"/>
      <c r="N21" s="33">
        <f t="shared" si="3"/>
      </c>
      <c r="O21" s="34">
        <v>0</v>
      </c>
      <c r="P21" s="31"/>
      <c r="Q21" s="34"/>
      <c r="R21" s="31"/>
      <c r="S21" s="31">
        <v>0</v>
      </c>
      <c r="T21" s="31"/>
      <c r="U21" s="31"/>
      <c r="V21" s="31"/>
      <c r="W21" s="31">
        <v>0</v>
      </c>
      <c r="X21" s="31"/>
      <c r="Y21" s="31"/>
      <c r="Z21" s="33"/>
      <c r="AA21" s="34">
        <v>0</v>
      </c>
      <c r="AB21" s="34"/>
      <c r="AC21" s="34"/>
      <c r="AD21" s="34"/>
      <c r="AE21" s="155"/>
      <c r="AF21" s="152">
        <v>0</v>
      </c>
      <c r="AG21" s="3"/>
      <c r="AH21" s="3"/>
      <c r="AI21" s="37"/>
      <c r="AJ21" s="31">
        <v>0</v>
      </c>
      <c r="AK21" s="31"/>
      <c r="AL21" s="31"/>
      <c r="AM21" s="31"/>
      <c r="AN21" s="31">
        <v>0</v>
      </c>
      <c r="AO21" s="31"/>
      <c r="AP21" s="31"/>
      <c r="AQ21" s="31"/>
      <c r="AR21" s="31">
        <v>0</v>
      </c>
      <c r="AS21" s="31"/>
      <c r="AT21" s="31"/>
      <c r="AU21" s="31"/>
      <c r="AV21" s="144"/>
      <c r="AW21" s="147">
        <v>0</v>
      </c>
      <c r="AX21" s="31"/>
      <c r="AY21" s="31"/>
      <c r="AZ21" s="31"/>
      <c r="BA21" s="134">
        <f t="shared" si="5"/>
      </c>
      <c r="BB21" s="130">
        <v>0</v>
      </c>
      <c r="BC21" s="31"/>
      <c r="BD21" s="33"/>
      <c r="BE21" s="31"/>
      <c r="BF21" s="31"/>
    </row>
    <row r="22" spans="1:58" s="24" customFormat="1" ht="15.75">
      <c r="A22" s="5" t="s">
        <v>14</v>
      </c>
      <c r="B22" s="9">
        <f t="shared" si="0"/>
        <v>13330</v>
      </c>
      <c r="C22" s="253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56"/>
      <c r="J22" s="30">
        <v>8021</v>
      </c>
      <c r="K22" s="31"/>
      <c r="L22" s="2"/>
      <c r="M22" s="31"/>
      <c r="N22" s="33">
        <f t="shared" si="3"/>
      </c>
      <c r="O22" s="31">
        <v>2325</v>
      </c>
      <c r="P22" s="31"/>
      <c r="Q22" s="31"/>
      <c r="R22" s="33">
        <f>IF(Q22&gt;0,Q22/P22*10,"")</f>
      </c>
      <c r="S22" s="31">
        <v>2052</v>
      </c>
      <c r="T22" s="31"/>
      <c r="U22" s="31"/>
      <c r="V22" s="31"/>
      <c r="W22" s="31">
        <v>720</v>
      </c>
      <c r="X22" s="31"/>
      <c r="Y22" s="31"/>
      <c r="Z22" s="33"/>
      <c r="AA22" s="34">
        <v>212</v>
      </c>
      <c r="AB22" s="34"/>
      <c r="AC22" s="34"/>
      <c r="AD22" s="34"/>
      <c r="AE22" s="155"/>
      <c r="AF22" s="152">
        <v>0</v>
      </c>
      <c r="AG22" s="3"/>
      <c r="AH22" s="3"/>
      <c r="AI22" s="37"/>
      <c r="AJ22" s="31">
        <v>0</v>
      </c>
      <c r="AK22" s="31"/>
      <c r="AL22" s="31"/>
      <c r="AM22" s="31"/>
      <c r="AN22" s="31">
        <v>1403</v>
      </c>
      <c r="AO22" s="31"/>
      <c r="AP22" s="31"/>
      <c r="AQ22" s="31"/>
      <c r="AR22" s="31">
        <v>3</v>
      </c>
      <c r="AS22" s="31"/>
      <c r="AT22" s="31"/>
      <c r="AU22" s="31"/>
      <c r="AV22" s="144">
        <f>IF(AU22&gt;0,AU22/AS22*10,"")</f>
      </c>
      <c r="AW22" s="147">
        <v>42</v>
      </c>
      <c r="AX22" s="31"/>
      <c r="AY22" s="31"/>
      <c r="AZ22" s="31"/>
      <c r="BA22" s="134">
        <f t="shared" si="5"/>
      </c>
      <c r="BB22" s="131">
        <v>0</v>
      </c>
      <c r="BC22" s="31"/>
      <c r="BD22" s="33"/>
      <c r="BE22" s="31"/>
      <c r="BF22" s="4">
        <f>IF(BE22&gt;0,BE22/BC22*10,"")</f>
      </c>
    </row>
    <row r="23" spans="1:58" s="24" customFormat="1" ht="15.75">
      <c r="A23" s="5" t="s">
        <v>24</v>
      </c>
      <c r="B23" s="9">
        <f t="shared" si="0"/>
        <v>21523</v>
      </c>
      <c r="C23" s="253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56"/>
      <c r="J23" s="30">
        <v>11085</v>
      </c>
      <c r="K23" s="31"/>
      <c r="L23" s="2"/>
      <c r="M23" s="31"/>
      <c r="N23" s="33">
        <f t="shared" si="3"/>
      </c>
      <c r="O23" s="31">
        <v>9186</v>
      </c>
      <c r="P23" s="31"/>
      <c r="Q23" s="31"/>
      <c r="R23" s="33">
        <f>IF(Q23&gt;0,Q23/P23*10,"")</f>
      </c>
      <c r="S23" s="31">
        <v>200</v>
      </c>
      <c r="T23" s="31"/>
      <c r="U23" s="31"/>
      <c r="V23" s="31">
        <f>IF(U23&gt;0,U23/T23*10,"")</f>
      </c>
      <c r="W23" s="31">
        <v>1017</v>
      </c>
      <c r="X23" s="31"/>
      <c r="Y23" s="31"/>
      <c r="Z23" s="33"/>
      <c r="AA23" s="34">
        <v>35</v>
      </c>
      <c r="AB23" s="34"/>
      <c r="AC23" s="34"/>
      <c r="AD23" s="34"/>
      <c r="AE23" s="155"/>
      <c r="AF23" s="152">
        <v>0</v>
      </c>
      <c r="AG23" s="3"/>
      <c r="AH23" s="3"/>
      <c r="AI23" s="37"/>
      <c r="AJ23" s="31">
        <v>0</v>
      </c>
      <c r="AK23" s="31"/>
      <c r="AL23" s="31"/>
      <c r="AM23" s="31"/>
      <c r="AN23" s="31">
        <v>90</v>
      </c>
      <c r="AO23" s="31"/>
      <c r="AP23" s="31"/>
      <c r="AQ23" s="31"/>
      <c r="AR23" s="31">
        <v>670</v>
      </c>
      <c r="AS23" s="31">
        <v>9</v>
      </c>
      <c r="AT23" s="33">
        <f>AS23/AR23*100</f>
        <v>1.3432835820895521</v>
      </c>
      <c r="AU23" s="31">
        <v>150</v>
      </c>
      <c r="AV23" s="144">
        <f>AU23/AS23*10</f>
        <v>166.66666666666669</v>
      </c>
      <c r="AW23" s="147">
        <v>145</v>
      </c>
      <c r="AX23" s="31"/>
      <c r="AY23" s="31"/>
      <c r="AZ23" s="31"/>
      <c r="BA23" s="134">
        <f t="shared" si="5"/>
      </c>
      <c r="BB23" s="131">
        <v>0</v>
      </c>
      <c r="BC23" s="31"/>
      <c r="BD23" s="33"/>
      <c r="BE23" s="31"/>
      <c r="BF23" s="4"/>
    </row>
    <row r="24" spans="1:58" s="24" customFormat="1" ht="15.75">
      <c r="A24" s="5" t="s">
        <v>15</v>
      </c>
      <c r="B24" s="9">
        <f t="shared" si="0"/>
        <v>31266</v>
      </c>
      <c r="C24" s="253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56">
        <f>H24/F24*10</f>
        <v>14</v>
      </c>
      <c r="J24" s="30">
        <v>25192</v>
      </c>
      <c r="K24" s="31"/>
      <c r="L24" s="2"/>
      <c r="M24" s="31"/>
      <c r="N24" s="33">
        <f t="shared" si="3"/>
      </c>
      <c r="O24" s="31">
        <v>1083</v>
      </c>
      <c r="P24" s="31"/>
      <c r="Q24" s="31"/>
      <c r="R24" s="33">
        <f>IF(Q24&gt;0,Q24/P24*10,"")</f>
      </c>
      <c r="S24" s="31">
        <v>3066</v>
      </c>
      <c r="T24" s="31"/>
      <c r="U24" s="31"/>
      <c r="V24" s="31">
        <f>IF(U24&gt;0,U24/T24*10,"")</f>
      </c>
      <c r="W24" s="31">
        <v>1067</v>
      </c>
      <c r="X24" s="31"/>
      <c r="Y24" s="31"/>
      <c r="Z24" s="33">
        <f>IF(Y24&gt;0,Y24/X24*10,"")</f>
      </c>
      <c r="AA24" s="34">
        <v>628</v>
      </c>
      <c r="AB24" s="34"/>
      <c r="AC24" s="34"/>
      <c r="AD24" s="34"/>
      <c r="AE24" s="156"/>
      <c r="AF24" s="152">
        <v>30</v>
      </c>
      <c r="AG24" s="3"/>
      <c r="AH24" s="3"/>
      <c r="AI24" s="37"/>
      <c r="AJ24" s="31">
        <v>0</v>
      </c>
      <c r="AK24" s="31"/>
      <c r="AL24" s="31"/>
      <c r="AM24" s="31"/>
      <c r="AN24" s="31">
        <v>3342</v>
      </c>
      <c r="AO24" s="31"/>
      <c r="AP24" s="31"/>
      <c r="AQ24" s="31"/>
      <c r="AR24" s="31">
        <v>35</v>
      </c>
      <c r="AS24" s="31"/>
      <c r="AT24" s="31"/>
      <c r="AU24" s="31"/>
      <c r="AV24" s="144">
        <f>IF(AU24&gt;0,AU24/AS24*10,"")</f>
      </c>
      <c r="AW24" s="147">
        <v>0</v>
      </c>
      <c r="AX24" s="31"/>
      <c r="AY24" s="31"/>
      <c r="AZ24" s="31"/>
      <c r="BA24" s="135">
        <f t="shared" si="5"/>
      </c>
      <c r="BB24" s="130">
        <v>0</v>
      </c>
      <c r="BC24" s="31"/>
      <c r="BD24" s="33"/>
      <c r="BE24" s="31"/>
      <c r="BF24" s="4"/>
    </row>
    <row r="25" spans="1:58" s="24" customFormat="1" ht="16.5" thickBot="1">
      <c r="A25" s="15" t="s">
        <v>44</v>
      </c>
      <c r="B25" s="16"/>
      <c r="C25" s="257"/>
      <c r="D25" s="17"/>
      <c r="E25" s="38"/>
      <c r="F25" s="258"/>
      <c r="G25" s="259"/>
      <c r="H25" s="258"/>
      <c r="I25" s="157"/>
      <c r="J25" s="30"/>
      <c r="K25" s="31"/>
      <c r="L25" s="2"/>
      <c r="M25" s="31"/>
      <c r="N25" s="33"/>
      <c r="O25" s="31"/>
      <c r="P25" s="31"/>
      <c r="Q25" s="31"/>
      <c r="R25" s="33"/>
      <c r="S25" s="31"/>
      <c r="T25" s="31"/>
      <c r="U25" s="31"/>
      <c r="V25" s="31"/>
      <c r="W25" s="31"/>
      <c r="X25" s="31"/>
      <c r="Y25" s="31"/>
      <c r="Z25" s="33"/>
      <c r="AA25" s="142"/>
      <c r="AB25" s="142"/>
      <c r="AC25" s="142"/>
      <c r="AD25" s="142"/>
      <c r="AE25" s="157"/>
      <c r="AF25" s="152"/>
      <c r="AG25" s="3"/>
      <c r="AH25" s="3"/>
      <c r="AI25" s="37"/>
      <c r="AJ25" s="31"/>
      <c r="AK25" s="31"/>
      <c r="AL25" s="31"/>
      <c r="AM25" s="31"/>
      <c r="AN25" s="31"/>
      <c r="AO25" s="31"/>
      <c r="AP25" s="31"/>
      <c r="AQ25" s="31"/>
      <c r="AR25" s="126">
        <v>186</v>
      </c>
      <c r="AS25" s="126"/>
      <c r="AT25" s="126"/>
      <c r="AU25" s="126"/>
      <c r="AV25" s="161"/>
      <c r="AW25" s="148">
        <v>179</v>
      </c>
      <c r="AX25" s="126">
        <v>2</v>
      </c>
      <c r="AY25" s="138">
        <f>AX25/AW25*100</f>
        <v>1.1173184357541899</v>
      </c>
      <c r="AZ25" s="126">
        <v>120</v>
      </c>
      <c r="BA25" s="136">
        <f>AZ25/AX25*10</f>
        <v>600</v>
      </c>
      <c r="BB25" s="131"/>
      <c r="BC25" s="31"/>
      <c r="BD25" s="33"/>
      <c r="BE25" s="31"/>
      <c r="BF25" s="4">
        <f>IF(BE25&gt;0,BE25/BC25*10,"")</f>
      </c>
    </row>
    <row r="26" spans="1:58" s="24" customFormat="1" ht="16.5" thickBot="1">
      <c r="A26" s="39" t="s">
        <v>26</v>
      </c>
      <c r="B26" s="18">
        <f>SUM(B4:B25)</f>
        <v>261730</v>
      </c>
      <c r="C26" s="260">
        <f>SUM(C4:C25)</f>
        <v>3595</v>
      </c>
      <c r="D26" s="19">
        <f t="shared" si="2"/>
        <v>1.373552898024682</v>
      </c>
      <c r="E26" s="40">
        <f>SUM(E4:E24)</f>
        <v>3565</v>
      </c>
      <c r="F26" s="261">
        <f>SUM(F4:F24)</f>
        <v>3495</v>
      </c>
      <c r="G26" s="41">
        <f>F26/E26*100</f>
        <v>98.03646563814866</v>
      </c>
      <c r="H26" s="261">
        <f>SUM(H4:H24)</f>
        <v>4463</v>
      </c>
      <c r="I26" s="42">
        <f>H26/F26*10</f>
        <v>12.76967095851216</v>
      </c>
      <c r="J26" s="43">
        <f>SUM(J4:J24)</f>
        <v>213315</v>
      </c>
      <c r="K26" s="44">
        <f>SUM(K5:K24)</f>
        <v>0</v>
      </c>
      <c r="L26" s="45">
        <f>K26/J26*100</f>
        <v>0</v>
      </c>
      <c r="M26" s="44">
        <f>SUM(M5:M24)</f>
        <v>0</v>
      </c>
      <c r="N26" s="46">
        <f>IF(M26&gt;0,M26/K26*10,"")</f>
      </c>
      <c r="O26" s="44">
        <f>SUM(O4:O24)</f>
        <v>12594</v>
      </c>
      <c r="P26" s="44">
        <f>SUM(P5:P24)</f>
        <v>0</v>
      </c>
      <c r="Q26" s="44">
        <f>SUM(Q5:Q24)</f>
        <v>0</v>
      </c>
      <c r="R26" s="46">
        <f>IF(Q26&gt;0,Q26/P26*10,"")</f>
      </c>
      <c r="S26" s="44">
        <f>SUM(S4:S24)</f>
        <v>8197</v>
      </c>
      <c r="T26" s="44">
        <f>SUM(T5:T24)</f>
        <v>0</v>
      </c>
      <c r="U26" s="44">
        <f>SUM(U5:U24)</f>
        <v>0</v>
      </c>
      <c r="V26" s="47">
        <f>IF(U26&gt;0,U26/T26*10,"")</f>
      </c>
      <c r="W26" s="44">
        <f>SUM(W4:W24)</f>
        <v>11658</v>
      </c>
      <c r="X26" s="44">
        <f>SUM(X5:X24)</f>
        <v>0</v>
      </c>
      <c r="Y26" s="44">
        <f>SUM(Y5:Y24)</f>
        <v>0</v>
      </c>
      <c r="Z26" s="47">
        <f>IF(Y26&gt;0,Y26/X26*10,"")</f>
      </c>
      <c r="AA26" s="128">
        <f>SUM(AA4:AA24)</f>
        <v>7821</v>
      </c>
      <c r="AB26" s="128">
        <f>SUM(AB5:AB24)</f>
        <v>100</v>
      </c>
      <c r="AC26" s="159">
        <f>AB26/AA26*100</f>
        <v>1.2786088735455825</v>
      </c>
      <c r="AD26" s="128">
        <f>SUM(AD5:AD24)</f>
        <v>50</v>
      </c>
      <c r="AE26" s="158">
        <f>AD26/AB26*10</f>
        <v>5</v>
      </c>
      <c r="AF26" s="153">
        <f>SUM(AF5:AF24)</f>
        <v>4206</v>
      </c>
      <c r="AG26" s="48">
        <f>SUM(AG5:AG24)</f>
        <v>0</v>
      </c>
      <c r="AH26" s="48">
        <f>SUM(AH5:AH24)</f>
        <v>0</v>
      </c>
      <c r="AI26" s="49" t="e">
        <f>AH26/AG26*10</f>
        <v>#DIV/0!</v>
      </c>
      <c r="AJ26" s="44">
        <f>SUM(AJ4:AJ24)</f>
        <v>374</v>
      </c>
      <c r="AK26" s="44"/>
      <c r="AL26" s="44"/>
      <c r="AM26" s="50"/>
      <c r="AN26" s="44">
        <f>SUM(AN4:AN24)</f>
        <v>12146</v>
      </c>
      <c r="AO26" s="44"/>
      <c r="AP26" s="44"/>
      <c r="AQ26" s="50"/>
      <c r="AR26" s="143">
        <f>SUM(AR5:AR25)</f>
        <v>1433.4</v>
      </c>
      <c r="AS26" s="262">
        <f>SUM(AS5:AS24)</f>
        <v>9</v>
      </c>
      <c r="AT26" s="143">
        <f>AS26/AR26*100</f>
        <v>0.6278777731268312</v>
      </c>
      <c r="AU26" s="262">
        <f>SUM(AU5:AU24)</f>
        <v>150</v>
      </c>
      <c r="AV26" s="137">
        <f>IF(AU26&gt;0,AU26/AS26*10,"")</f>
        <v>166.66666666666669</v>
      </c>
      <c r="AW26" s="149">
        <f>SUM(AW4:AW25)</f>
        <v>1704.6</v>
      </c>
      <c r="AX26" s="128">
        <f>SUM(AX4:AX25)</f>
        <v>2</v>
      </c>
      <c r="AY26" s="129">
        <f>AX26/AW26*100</f>
        <v>0.11732957878681216</v>
      </c>
      <c r="AZ26" s="128">
        <f>SUM(AZ4:AZ25)</f>
        <v>120</v>
      </c>
      <c r="BA26" s="137">
        <f>AZ26/AX26*10</f>
        <v>600</v>
      </c>
      <c r="BB26" s="132">
        <f>SUM(BB4:BB25)</f>
        <v>3</v>
      </c>
      <c r="BC26" s="44">
        <f>SUM(BC4:BC25)</f>
        <v>0</v>
      </c>
      <c r="BD26" s="51">
        <f>BC26/BB26*100</f>
        <v>0</v>
      </c>
      <c r="BE26" s="44">
        <f>SUM(BE4:BE25)</f>
        <v>0</v>
      </c>
      <c r="BF26" s="46" t="e">
        <f>BE26/BC26*10</f>
        <v>#DIV/0!</v>
      </c>
    </row>
    <row r="27" spans="1:58" s="24" customFormat="1" ht="15.75">
      <c r="A27" s="52" t="s">
        <v>16</v>
      </c>
      <c r="B27" s="23">
        <f>E27+J27+O27+S27+W27+AA27+AF27+AJ27</f>
        <v>258825</v>
      </c>
      <c r="C27" s="23">
        <f>F27+K27+P27+T27+X27+AB27+AG27+AK27</f>
        <v>4408</v>
      </c>
      <c r="D27" s="22">
        <f>C27/B27*100</f>
        <v>1.7030812324929971</v>
      </c>
      <c r="E27" s="53">
        <v>4863</v>
      </c>
      <c r="F27" s="263">
        <v>3819</v>
      </c>
      <c r="G27" s="54">
        <v>78.53177051202961</v>
      </c>
      <c r="H27" s="263">
        <v>5066</v>
      </c>
      <c r="I27" s="55">
        <v>13.265252683948678</v>
      </c>
      <c r="J27" s="56">
        <v>206908</v>
      </c>
      <c r="K27" s="57"/>
      <c r="L27" s="58"/>
      <c r="M27" s="57"/>
      <c r="N27" s="57"/>
      <c r="O27" s="57">
        <v>12560</v>
      </c>
      <c r="P27" s="57"/>
      <c r="Q27" s="57"/>
      <c r="R27" s="57"/>
      <c r="S27" s="57">
        <v>6658</v>
      </c>
      <c r="T27" s="57"/>
      <c r="U27" s="57"/>
      <c r="V27" s="57"/>
      <c r="W27" s="57">
        <v>12566</v>
      </c>
      <c r="X27" s="57"/>
      <c r="Y27" s="57"/>
      <c r="Z27" s="57"/>
      <c r="AA27" s="127">
        <v>7784</v>
      </c>
      <c r="AB27" s="127">
        <v>589</v>
      </c>
      <c r="AC27" s="127">
        <v>7.566803699897225</v>
      </c>
      <c r="AD27" s="127">
        <v>723</v>
      </c>
      <c r="AE27" s="55">
        <v>12.27504244482173</v>
      </c>
      <c r="AF27" s="56">
        <v>7486</v>
      </c>
      <c r="AG27" s="57"/>
      <c r="AH27" s="57"/>
      <c r="AI27" s="57"/>
      <c r="AJ27" s="57">
        <v>0</v>
      </c>
      <c r="AK27" s="57"/>
      <c r="AL27" s="57"/>
      <c r="AM27" s="57"/>
      <c r="AN27" s="57">
        <v>11241</v>
      </c>
      <c r="AO27" s="57"/>
      <c r="AP27" s="57"/>
      <c r="AQ27" s="57"/>
      <c r="AR27" s="127">
        <v>1514.8</v>
      </c>
      <c r="AS27" s="127">
        <v>0</v>
      </c>
      <c r="AT27" s="127">
        <v>0</v>
      </c>
      <c r="AU27" s="127">
        <v>0</v>
      </c>
      <c r="AV27" s="162">
        <v>0</v>
      </c>
      <c r="AW27" s="150">
        <v>1622.2</v>
      </c>
      <c r="AX27" s="127">
        <v>45.5</v>
      </c>
      <c r="AY27" s="54">
        <v>2.8048329429170265</v>
      </c>
      <c r="AZ27" s="127">
        <v>939.8</v>
      </c>
      <c r="BA27" s="55">
        <v>206.5494505494505</v>
      </c>
      <c r="BB27" s="133">
        <v>3</v>
      </c>
      <c r="BC27" s="57"/>
      <c r="BD27" s="58"/>
      <c r="BE27" s="57"/>
      <c r="BF27" s="57"/>
    </row>
  </sheetData>
  <sheetProtection/>
  <mergeCells count="15">
    <mergeCell ref="B1:AD1"/>
    <mergeCell ref="B2:D2"/>
    <mergeCell ref="BB2:BF2"/>
    <mergeCell ref="AJ2:AM2"/>
    <mergeCell ref="AN2:AQ2"/>
    <mergeCell ref="AR2:AV2"/>
    <mergeCell ref="AW2:BA2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1.125" style="24" customWidth="1"/>
    <col min="2" max="2" width="52.875" style="24" customWidth="1"/>
  </cols>
  <sheetData>
    <row r="1" spans="1:2" ht="12.75">
      <c r="A1" s="441" t="s">
        <v>123</v>
      </c>
      <c r="B1" s="441"/>
    </row>
    <row r="2" spans="1:2" ht="35.25" customHeight="1">
      <c r="A2" s="442"/>
      <c r="B2" s="442"/>
    </row>
    <row r="3" spans="1:2" ht="42" customHeight="1">
      <c r="A3" s="121"/>
      <c r="B3" s="121"/>
    </row>
    <row r="4" spans="1:2" ht="12.75">
      <c r="A4" s="443" t="s">
        <v>0</v>
      </c>
      <c r="B4" s="443" t="s">
        <v>25</v>
      </c>
    </row>
    <row r="5" spans="1:2" ht="12.75">
      <c r="A5" s="444"/>
      <c r="B5" s="444"/>
    </row>
    <row r="6" spans="1:2" s="24" customFormat="1" ht="22.5" customHeight="1">
      <c r="A6" s="122" t="s">
        <v>2</v>
      </c>
      <c r="B6" s="264" t="s">
        <v>132</v>
      </c>
    </row>
    <row r="7" spans="1:2" s="24" customFormat="1" ht="18" customHeight="1">
      <c r="A7" s="122" t="s">
        <v>18</v>
      </c>
      <c r="B7" s="264" t="s">
        <v>133</v>
      </c>
    </row>
    <row r="8" spans="1:2" s="24" customFormat="1" ht="20.25" customHeight="1">
      <c r="A8" s="122" t="s">
        <v>19</v>
      </c>
      <c r="B8" s="264" t="s">
        <v>129</v>
      </c>
    </row>
    <row r="9" spans="1:2" s="24" customFormat="1" ht="21.75" customHeight="1">
      <c r="A9" s="122" t="s">
        <v>3</v>
      </c>
      <c r="B9" s="264" t="s">
        <v>138</v>
      </c>
    </row>
    <row r="10" spans="1:2" s="24" customFormat="1" ht="20.25" customHeight="1">
      <c r="A10" s="122" t="s">
        <v>4</v>
      </c>
      <c r="B10" s="264" t="s">
        <v>137</v>
      </c>
    </row>
    <row r="11" spans="1:2" s="24" customFormat="1" ht="19.5" customHeight="1">
      <c r="A11" s="122" t="s">
        <v>20</v>
      </c>
      <c r="B11" s="264" t="s">
        <v>140</v>
      </c>
    </row>
    <row r="12" spans="1:2" s="24" customFormat="1" ht="19.5" customHeight="1">
      <c r="A12" s="122" t="s">
        <v>5</v>
      </c>
      <c r="B12" s="264" t="s">
        <v>130</v>
      </c>
    </row>
    <row r="13" spans="1:2" s="24" customFormat="1" ht="20.25" customHeight="1">
      <c r="A13" s="122" t="s">
        <v>6</v>
      </c>
      <c r="B13" s="264" t="s">
        <v>128</v>
      </c>
    </row>
    <row r="14" spans="1:2" s="24" customFormat="1" ht="18.75">
      <c r="A14" s="122" t="s">
        <v>7</v>
      </c>
      <c r="B14" s="264" t="s">
        <v>135</v>
      </c>
    </row>
    <row r="15" spans="1:2" s="24" customFormat="1" ht="20.25" customHeight="1">
      <c r="A15" s="122" t="s">
        <v>8</v>
      </c>
      <c r="B15" s="264" t="s">
        <v>134</v>
      </c>
    </row>
    <row r="16" spans="1:2" s="24" customFormat="1" ht="20.25" customHeight="1">
      <c r="A16" s="122" t="s">
        <v>9</v>
      </c>
      <c r="B16" s="264" t="s">
        <v>125</v>
      </c>
    </row>
    <row r="17" spans="1:2" s="24" customFormat="1" ht="18.75" customHeight="1">
      <c r="A17" s="122" t="s">
        <v>10</v>
      </c>
      <c r="B17" s="264" t="s">
        <v>127</v>
      </c>
    </row>
    <row r="18" spans="1:2" s="24" customFormat="1" ht="18.75">
      <c r="A18" s="122" t="s">
        <v>21</v>
      </c>
      <c r="B18" s="264" t="s">
        <v>135</v>
      </c>
    </row>
    <row r="19" spans="1:2" s="24" customFormat="1" ht="18.75">
      <c r="A19" s="122" t="s">
        <v>11</v>
      </c>
      <c r="B19" s="264" t="s">
        <v>126</v>
      </c>
    </row>
    <row r="20" spans="1:2" s="24" customFormat="1" ht="20.25" customHeight="1">
      <c r="A20" s="122" t="s">
        <v>12</v>
      </c>
      <c r="B20" s="264" t="s">
        <v>131</v>
      </c>
    </row>
    <row r="21" spans="1:2" s="24" customFormat="1" ht="18.75">
      <c r="A21" s="122" t="s">
        <v>22</v>
      </c>
      <c r="B21" s="264" t="s">
        <v>126</v>
      </c>
    </row>
    <row r="22" spans="1:2" s="24" customFormat="1" ht="18.75">
      <c r="A22" s="122" t="s">
        <v>23</v>
      </c>
      <c r="B22" s="264" t="s">
        <v>126</v>
      </c>
    </row>
    <row r="23" spans="1:2" s="24" customFormat="1" ht="18.75">
      <c r="A23" s="122" t="s">
        <v>13</v>
      </c>
      <c r="B23" s="264" t="s">
        <v>136</v>
      </c>
    </row>
    <row r="24" spans="1:2" s="24" customFormat="1" ht="21" customHeight="1">
      <c r="A24" s="122" t="s">
        <v>14</v>
      </c>
      <c r="B24" s="264" t="s">
        <v>139</v>
      </c>
    </row>
    <row r="25" spans="1:2" s="24" customFormat="1" ht="20.25" customHeight="1">
      <c r="A25" s="122" t="s">
        <v>24</v>
      </c>
      <c r="B25" s="264" t="s">
        <v>142</v>
      </c>
    </row>
    <row r="26" spans="1:2" s="24" customFormat="1" ht="18.75">
      <c r="A26" s="122" t="s">
        <v>15</v>
      </c>
      <c r="B26" s="264" t="s">
        <v>141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59" t="s">
        <v>74</v>
      </c>
      <c r="B1" s="460"/>
      <c r="C1" s="460"/>
      <c r="D1" s="460"/>
      <c r="E1" s="460"/>
      <c r="F1" s="460"/>
      <c r="G1" s="461"/>
      <c r="H1" s="445">
        <v>43682</v>
      </c>
      <c r="I1" s="446"/>
    </row>
    <row r="2" spans="1:9" ht="19.5" thickBot="1">
      <c r="A2" s="265"/>
      <c r="F2" s="447"/>
      <c r="G2" s="447"/>
      <c r="H2" s="448"/>
      <c r="I2" s="448"/>
    </row>
    <row r="3" spans="1:9" ht="18.75">
      <c r="A3" s="449" t="s">
        <v>75</v>
      </c>
      <c r="B3" s="452" t="s">
        <v>76</v>
      </c>
      <c r="C3" s="453"/>
      <c r="D3" s="453"/>
      <c r="E3" s="453"/>
      <c r="F3" s="453"/>
      <c r="G3" s="453"/>
      <c r="H3" s="453"/>
      <c r="I3" s="454"/>
    </row>
    <row r="4" spans="1:9" ht="18.75">
      <c r="A4" s="450"/>
      <c r="B4" s="455" t="s">
        <v>77</v>
      </c>
      <c r="C4" s="456"/>
      <c r="D4" s="456"/>
      <c r="E4" s="457"/>
      <c r="F4" s="455" t="s">
        <v>78</v>
      </c>
      <c r="G4" s="456"/>
      <c r="H4" s="456"/>
      <c r="I4" s="458"/>
    </row>
    <row r="5" spans="1:9" ht="19.5" thickBot="1">
      <c r="A5" s="451"/>
      <c r="B5" s="266" t="s">
        <v>79</v>
      </c>
      <c r="C5" s="267" t="s">
        <v>80</v>
      </c>
      <c r="D5" s="267" t="s">
        <v>81</v>
      </c>
      <c r="E5" s="268" t="s">
        <v>1</v>
      </c>
      <c r="F5" s="266" t="s">
        <v>79</v>
      </c>
      <c r="G5" s="267" t="s">
        <v>80</v>
      </c>
      <c r="H5" s="267" t="s">
        <v>81</v>
      </c>
      <c r="I5" s="269" t="s">
        <v>1</v>
      </c>
    </row>
    <row r="6" spans="1:9" ht="18.75">
      <c r="A6" s="270" t="s">
        <v>2</v>
      </c>
      <c r="B6" s="271">
        <v>299</v>
      </c>
      <c r="C6" s="272">
        <v>230</v>
      </c>
      <c r="D6" s="272">
        <v>230</v>
      </c>
      <c r="E6" s="273">
        <f aca="true" t="shared" si="0" ref="E6:E27">D6/B6*100</f>
        <v>76.92307692307693</v>
      </c>
      <c r="F6" s="274"/>
      <c r="G6" s="275"/>
      <c r="H6" s="275"/>
      <c r="I6" s="276"/>
    </row>
    <row r="7" spans="1:9" ht="18.75">
      <c r="A7" s="277" t="s">
        <v>18</v>
      </c>
      <c r="B7" s="278">
        <v>4608</v>
      </c>
      <c r="C7" s="279">
        <v>2961</v>
      </c>
      <c r="D7" s="279">
        <v>2961</v>
      </c>
      <c r="E7" s="280">
        <f t="shared" si="0"/>
        <v>64.2578125</v>
      </c>
      <c r="F7" s="281">
        <v>5010</v>
      </c>
      <c r="G7" s="282">
        <v>3459</v>
      </c>
      <c r="H7" s="282">
        <v>3459</v>
      </c>
      <c r="I7" s="283">
        <f aca="true" t="shared" si="1" ref="I7:I27">H7/F7*100</f>
        <v>69.04191616766468</v>
      </c>
    </row>
    <row r="8" spans="1:9" ht="18.75">
      <c r="A8" s="277" t="s">
        <v>19</v>
      </c>
      <c r="B8" s="278">
        <v>3451</v>
      </c>
      <c r="C8" s="279">
        <v>3451</v>
      </c>
      <c r="D8" s="279">
        <v>3451</v>
      </c>
      <c r="E8" s="280">
        <f t="shared" si="0"/>
        <v>100</v>
      </c>
      <c r="F8" s="281">
        <v>2795</v>
      </c>
      <c r="G8" s="282">
        <v>2795</v>
      </c>
      <c r="H8" s="282">
        <v>2795</v>
      </c>
      <c r="I8" s="283">
        <f t="shared" si="1"/>
        <v>100</v>
      </c>
    </row>
    <row r="9" spans="1:9" ht="18.75">
      <c r="A9" s="277" t="s">
        <v>3</v>
      </c>
      <c r="B9" s="278">
        <v>3553</v>
      </c>
      <c r="C9" s="279">
        <v>3553</v>
      </c>
      <c r="D9" s="279">
        <v>3553</v>
      </c>
      <c r="E9" s="280">
        <f t="shared" si="0"/>
        <v>100</v>
      </c>
      <c r="F9" s="281">
        <v>3125</v>
      </c>
      <c r="G9" s="282">
        <v>3125</v>
      </c>
      <c r="H9" s="282">
        <v>3125</v>
      </c>
      <c r="I9" s="283">
        <f t="shared" si="1"/>
        <v>100</v>
      </c>
    </row>
    <row r="10" spans="1:9" ht="18.75">
      <c r="A10" s="277" t="s">
        <v>4</v>
      </c>
      <c r="B10" s="278">
        <v>1122</v>
      </c>
      <c r="C10" s="279">
        <v>1122</v>
      </c>
      <c r="D10" s="279">
        <v>1122</v>
      </c>
      <c r="E10" s="280">
        <f t="shared" si="0"/>
        <v>100</v>
      </c>
      <c r="F10" s="281">
        <v>376</v>
      </c>
      <c r="G10" s="282">
        <v>376</v>
      </c>
      <c r="H10" s="282">
        <v>376</v>
      </c>
      <c r="I10" s="283">
        <f t="shared" si="1"/>
        <v>100</v>
      </c>
    </row>
    <row r="11" spans="1:9" ht="18.75">
      <c r="A11" s="277" t="s">
        <v>20</v>
      </c>
      <c r="B11" s="278">
        <v>3230</v>
      </c>
      <c r="C11" s="279">
        <v>3230</v>
      </c>
      <c r="D11" s="279">
        <v>3230</v>
      </c>
      <c r="E11" s="280">
        <f t="shared" si="0"/>
        <v>100</v>
      </c>
      <c r="F11" s="281">
        <v>8426</v>
      </c>
      <c r="G11" s="282">
        <v>6200</v>
      </c>
      <c r="H11" s="282">
        <v>5580</v>
      </c>
      <c r="I11" s="283">
        <f t="shared" si="1"/>
        <v>66.22359363873724</v>
      </c>
    </row>
    <row r="12" spans="1:9" ht="18.75">
      <c r="A12" s="277" t="s">
        <v>5</v>
      </c>
      <c r="B12" s="278">
        <v>3911</v>
      </c>
      <c r="C12" s="279">
        <v>3911</v>
      </c>
      <c r="D12" s="279">
        <v>3911</v>
      </c>
      <c r="E12" s="280">
        <f t="shared" si="0"/>
        <v>100</v>
      </c>
      <c r="F12" s="281">
        <v>3792</v>
      </c>
      <c r="G12" s="282">
        <v>2654</v>
      </c>
      <c r="H12" s="282">
        <v>2654</v>
      </c>
      <c r="I12" s="283">
        <f t="shared" si="1"/>
        <v>69.98945147679325</v>
      </c>
    </row>
    <row r="13" spans="1:9" ht="18.75">
      <c r="A13" s="277" t="s">
        <v>6</v>
      </c>
      <c r="B13" s="278">
        <v>1508</v>
      </c>
      <c r="C13" s="279">
        <v>1508</v>
      </c>
      <c r="D13" s="279">
        <v>1508</v>
      </c>
      <c r="E13" s="280">
        <f t="shared" si="0"/>
        <v>100</v>
      </c>
      <c r="F13" s="281">
        <v>3091</v>
      </c>
      <c r="G13" s="282">
        <v>2424</v>
      </c>
      <c r="H13" s="282">
        <v>2424</v>
      </c>
      <c r="I13" s="283">
        <f t="shared" si="1"/>
        <v>78.42122290520867</v>
      </c>
    </row>
    <row r="14" spans="1:9" ht="18.75">
      <c r="A14" s="277" t="s">
        <v>7</v>
      </c>
      <c r="B14" s="278">
        <v>2107</v>
      </c>
      <c r="C14" s="279">
        <v>1740</v>
      </c>
      <c r="D14" s="279">
        <v>1740</v>
      </c>
      <c r="E14" s="280">
        <f t="shared" si="0"/>
        <v>82.58186995728524</v>
      </c>
      <c r="F14" s="281">
        <v>1448</v>
      </c>
      <c r="G14" s="282">
        <v>883</v>
      </c>
      <c r="H14" s="282">
        <v>883</v>
      </c>
      <c r="I14" s="283">
        <f t="shared" si="1"/>
        <v>60.98066298342542</v>
      </c>
    </row>
    <row r="15" spans="1:9" ht="18.75">
      <c r="A15" s="277" t="s">
        <v>8</v>
      </c>
      <c r="B15" s="278">
        <v>455</v>
      </c>
      <c r="C15" s="279">
        <v>455</v>
      </c>
      <c r="D15" s="279">
        <v>455</v>
      </c>
      <c r="E15" s="280">
        <f t="shared" si="0"/>
        <v>100</v>
      </c>
      <c r="F15" s="281">
        <v>1447</v>
      </c>
      <c r="G15" s="282">
        <v>1447</v>
      </c>
      <c r="H15" s="282">
        <v>1447</v>
      </c>
      <c r="I15" s="283">
        <f t="shared" si="1"/>
        <v>100</v>
      </c>
    </row>
    <row r="16" spans="1:9" ht="18.75">
      <c r="A16" s="277" t="s">
        <v>9</v>
      </c>
      <c r="B16" s="278">
        <v>3063</v>
      </c>
      <c r="C16" s="279">
        <v>3063</v>
      </c>
      <c r="D16" s="279">
        <v>3063</v>
      </c>
      <c r="E16" s="280">
        <f t="shared" si="0"/>
        <v>100</v>
      </c>
      <c r="F16" s="281">
        <v>920</v>
      </c>
      <c r="G16" s="282">
        <v>920</v>
      </c>
      <c r="H16" s="282">
        <v>920</v>
      </c>
      <c r="I16" s="283">
        <f t="shared" si="1"/>
        <v>100</v>
      </c>
    </row>
    <row r="17" spans="1:9" ht="18.75">
      <c r="A17" s="277" t="s">
        <v>10</v>
      </c>
      <c r="B17" s="278">
        <v>1899</v>
      </c>
      <c r="C17" s="279">
        <v>1899</v>
      </c>
      <c r="D17" s="279">
        <v>1899</v>
      </c>
      <c r="E17" s="280">
        <f t="shared" si="0"/>
        <v>100</v>
      </c>
      <c r="F17" s="281">
        <v>323</v>
      </c>
      <c r="G17" s="282">
        <v>323</v>
      </c>
      <c r="H17" s="282">
        <v>323</v>
      </c>
      <c r="I17" s="283">
        <f t="shared" si="1"/>
        <v>100</v>
      </c>
    </row>
    <row r="18" spans="1:9" ht="18.75">
      <c r="A18" s="277" t="s">
        <v>21</v>
      </c>
      <c r="B18" s="278">
        <v>4581</v>
      </c>
      <c r="C18" s="279">
        <v>4581</v>
      </c>
      <c r="D18" s="279">
        <v>4581</v>
      </c>
      <c r="E18" s="280">
        <f t="shared" si="0"/>
        <v>100</v>
      </c>
      <c r="F18" s="281">
        <v>6554</v>
      </c>
      <c r="G18" s="282">
        <v>784</v>
      </c>
      <c r="H18" s="282">
        <v>784</v>
      </c>
      <c r="I18" s="283">
        <f t="shared" si="1"/>
        <v>11.962160512664022</v>
      </c>
    </row>
    <row r="19" spans="1:9" ht="18.75">
      <c r="A19" s="277" t="s">
        <v>11</v>
      </c>
      <c r="B19" s="278">
        <v>2222</v>
      </c>
      <c r="C19" s="279">
        <v>2222</v>
      </c>
      <c r="D19" s="279">
        <v>2222</v>
      </c>
      <c r="E19" s="280">
        <f t="shared" si="0"/>
        <v>100</v>
      </c>
      <c r="F19" s="281">
        <v>2625</v>
      </c>
      <c r="G19" s="282">
        <v>2625</v>
      </c>
      <c r="H19" s="282">
        <v>2625</v>
      </c>
      <c r="I19" s="283">
        <f t="shared" si="1"/>
        <v>100</v>
      </c>
    </row>
    <row r="20" spans="1:9" ht="18.75">
      <c r="A20" s="277" t="s">
        <v>12</v>
      </c>
      <c r="B20" s="278">
        <v>2321</v>
      </c>
      <c r="C20" s="279">
        <v>2321</v>
      </c>
      <c r="D20" s="279">
        <v>2321</v>
      </c>
      <c r="E20" s="280">
        <f t="shared" si="0"/>
        <v>100</v>
      </c>
      <c r="F20" s="281">
        <v>2945</v>
      </c>
      <c r="G20" s="282">
        <v>2945</v>
      </c>
      <c r="H20" s="282">
        <v>2945</v>
      </c>
      <c r="I20" s="283">
        <f t="shared" si="1"/>
        <v>100</v>
      </c>
    </row>
    <row r="21" spans="1:9" ht="18.75">
      <c r="A21" s="277" t="s">
        <v>22</v>
      </c>
      <c r="B21" s="278">
        <v>1057</v>
      </c>
      <c r="C21" s="279">
        <v>1057</v>
      </c>
      <c r="D21" s="279">
        <v>1057</v>
      </c>
      <c r="E21" s="280">
        <f t="shared" si="0"/>
        <v>100</v>
      </c>
      <c r="F21" s="281">
        <v>3409</v>
      </c>
      <c r="G21" s="284">
        <v>3409</v>
      </c>
      <c r="H21" s="282">
        <v>3409</v>
      </c>
      <c r="I21" s="283">
        <f t="shared" si="1"/>
        <v>100</v>
      </c>
    </row>
    <row r="22" spans="1:9" ht="18.75">
      <c r="A22" s="277" t="s">
        <v>23</v>
      </c>
      <c r="B22" s="278">
        <v>4412</v>
      </c>
      <c r="C22" s="279">
        <v>3000</v>
      </c>
      <c r="D22" s="279">
        <v>3000</v>
      </c>
      <c r="E22" s="280">
        <f t="shared" si="0"/>
        <v>67.99637352674523</v>
      </c>
      <c r="F22" s="281">
        <v>2880</v>
      </c>
      <c r="G22" s="282">
        <v>1600</v>
      </c>
      <c r="H22" s="282">
        <v>1600</v>
      </c>
      <c r="I22" s="283">
        <f t="shared" si="1"/>
        <v>55.55555555555556</v>
      </c>
    </row>
    <row r="23" spans="1:9" ht="18.75">
      <c r="A23" s="277" t="s">
        <v>13</v>
      </c>
      <c r="B23" s="278">
        <v>3301</v>
      </c>
      <c r="C23" s="279">
        <v>3301</v>
      </c>
      <c r="D23" s="279">
        <v>3301</v>
      </c>
      <c r="E23" s="280">
        <f t="shared" si="0"/>
        <v>100</v>
      </c>
      <c r="F23" s="281">
        <v>883</v>
      </c>
      <c r="G23" s="282">
        <v>883</v>
      </c>
      <c r="H23" s="282">
        <v>883</v>
      </c>
      <c r="I23" s="283">
        <f t="shared" si="1"/>
        <v>100</v>
      </c>
    </row>
    <row r="24" spans="1:9" ht="18.75">
      <c r="A24" s="277" t="s">
        <v>14</v>
      </c>
      <c r="B24" s="278">
        <v>3710</v>
      </c>
      <c r="C24" s="279">
        <v>3710</v>
      </c>
      <c r="D24" s="279">
        <v>3710</v>
      </c>
      <c r="E24" s="280">
        <f t="shared" si="0"/>
        <v>100</v>
      </c>
      <c r="F24" s="281">
        <v>1551</v>
      </c>
      <c r="G24" s="282">
        <v>1551</v>
      </c>
      <c r="H24" s="282">
        <v>1551</v>
      </c>
      <c r="I24" s="283">
        <f t="shared" si="1"/>
        <v>100</v>
      </c>
    </row>
    <row r="25" spans="1:9" ht="18.75">
      <c r="A25" s="277" t="s">
        <v>24</v>
      </c>
      <c r="B25" s="278">
        <v>2913</v>
      </c>
      <c r="C25" s="279">
        <v>2913</v>
      </c>
      <c r="D25" s="279">
        <v>2913</v>
      </c>
      <c r="E25" s="280">
        <f t="shared" si="0"/>
        <v>100</v>
      </c>
      <c r="F25" s="281">
        <v>1376</v>
      </c>
      <c r="G25" s="282">
        <v>1376</v>
      </c>
      <c r="H25" s="282">
        <v>1376</v>
      </c>
      <c r="I25" s="283">
        <f t="shared" si="1"/>
        <v>100</v>
      </c>
    </row>
    <row r="26" spans="1:9" ht="19.5" thickBot="1">
      <c r="A26" s="285" t="s">
        <v>15</v>
      </c>
      <c r="B26" s="286">
        <v>4167</v>
      </c>
      <c r="C26" s="287">
        <v>4167</v>
      </c>
      <c r="D26" s="287">
        <v>4167</v>
      </c>
      <c r="E26" s="288">
        <f t="shared" si="0"/>
        <v>100</v>
      </c>
      <c r="F26" s="289">
        <v>3502</v>
      </c>
      <c r="G26" s="290">
        <v>3502</v>
      </c>
      <c r="H26" s="290">
        <v>3502</v>
      </c>
      <c r="I26" s="291">
        <f t="shared" si="1"/>
        <v>100</v>
      </c>
    </row>
    <row r="27" spans="1:9" ht="19.5" thickBot="1">
      <c r="A27" s="292" t="s">
        <v>82</v>
      </c>
      <c r="B27" s="293">
        <f>SUM(B6:B26)</f>
        <v>57890</v>
      </c>
      <c r="C27" s="294">
        <f>SUM(C6:C26)</f>
        <v>54395</v>
      </c>
      <c r="D27" s="294">
        <f>SUM(D6:D26)</f>
        <v>54395</v>
      </c>
      <c r="E27" s="295">
        <f t="shared" si="0"/>
        <v>93.96268785627915</v>
      </c>
      <c r="F27" s="296">
        <f>SUM(F6:F26)</f>
        <v>56478</v>
      </c>
      <c r="G27" s="297">
        <f>SUM(G6:G26)</f>
        <v>43281</v>
      </c>
      <c r="H27" s="297">
        <f>SUM(H6:H26)</f>
        <v>42661</v>
      </c>
      <c r="I27" s="298">
        <f t="shared" si="1"/>
        <v>75.53560678494281</v>
      </c>
    </row>
    <row r="28" spans="1:9" ht="16.5" customHeight="1" thickBot="1">
      <c r="A28" s="299" t="s">
        <v>83</v>
      </c>
      <c r="B28" s="300">
        <v>62778</v>
      </c>
      <c r="C28" s="301">
        <v>61555</v>
      </c>
      <c r="D28" s="301">
        <v>60996</v>
      </c>
      <c r="E28" s="302">
        <v>97.16142597725317</v>
      </c>
      <c r="F28" s="300">
        <v>51713</v>
      </c>
      <c r="G28" s="301">
        <v>41486</v>
      </c>
      <c r="H28" s="301">
        <v>40496</v>
      </c>
      <c r="I28" s="303">
        <v>78.30912923249474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A34" sqref="A34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33.75" customHeight="1">
      <c r="A2" s="304"/>
      <c r="B2" s="473" t="s">
        <v>84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4"/>
      <c r="Y2" s="304"/>
      <c r="Z2" s="304"/>
    </row>
    <row r="3" spans="1:24" ht="19.5" customHeight="1" thickBot="1">
      <c r="A3" s="306"/>
      <c r="B3" s="307"/>
      <c r="C3" s="307"/>
      <c r="D3" s="307"/>
      <c r="E3" s="307"/>
      <c r="F3" s="470"/>
      <c r="G3" s="470"/>
      <c r="H3" s="307"/>
      <c r="I3" s="308"/>
      <c r="L3" s="307"/>
      <c r="M3" s="304"/>
      <c r="N3" s="471">
        <v>43682</v>
      </c>
      <c r="O3" s="472"/>
      <c r="P3" s="472"/>
      <c r="Q3" s="309"/>
      <c r="R3" s="310"/>
      <c r="S3" s="311"/>
      <c r="T3" s="306"/>
      <c r="U3" s="306"/>
      <c r="V3" s="304"/>
      <c r="W3" s="304"/>
      <c r="X3" s="312"/>
    </row>
    <row r="4" spans="1:26" ht="16.5" customHeight="1" thickBot="1">
      <c r="A4" s="464" t="s">
        <v>17</v>
      </c>
      <c r="B4" s="465" t="s">
        <v>85</v>
      </c>
      <c r="C4" s="465"/>
      <c r="D4" s="465"/>
      <c r="E4" s="465"/>
      <c r="F4" s="465"/>
      <c r="G4" s="466" t="s">
        <v>86</v>
      </c>
      <c r="H4" s="466"/>
      <c r="I4" s="466"/>
      <c r="J4" s="466"/>
      <c r="K4" s="466"/>
      <c r="L4" s="467" t="s">
        <v>87</v>
      </c>
      <c r="M4" s="468"/>
      <c r="N4" s="468"/>
      <c r="O4" s="468"/>
      <c r="P4" s="469"/>
      <c r="Q4" s="467" t="s">
        <v>88</v>
      </c>
      <c r="R4" s="468"/>
      <c r="S4" s="468"/>
      <c r="T4" s="468"/>
      <c r="U4" s="469"/>
      <c r="V4" s="462" t="s">
        <v>89</v>
      </c>
      <c r="W4" s="463"/>
      <c r="X4" s="463"/>
      <c r="Y4" s="463"/>
      <c r="Z4" s="463"/>
    </row>
    <row r="5" spans="1:26" ht="32.25" thickBot="1">
      <c r="A5" s="464"/>
      <c r="B5" s="313" t="s">
        <v>90</v>
      </c>
      <c r="C5" s="314" t="s">
        <v>91</v>
      </c>
      <c r="D5" s="314" t="s">
        <v>92</v>
      </c>
      <c r="E5" s="315" t="s">
        <v>93</v>
      </c>
      <c r="F5" s="316" t="s">
        <v>1</v>
      </c>
      <c r="G5" s="313" t="s">
        <v>90</v>
      </c>
      <c r="H5" s="315" t="s">
        <v>91</v>
      </c>
      <c r="I5" s="314" t="s">
        <v>92</v>
      </c>
      <c r="J5" s="315" t="s">
        <v>93</v>
      </c>
      <c r="K5" s="316" t="s">
        <v>1</v>
      </c>
      <c r="L5" s="313" t="s">
        <v>90</v>
      </c>
      <c r="M5" s="314" t="s">
        <v>91</v>
      </c>
      <c r="N5" s="314" t="s">
        <v>92</v>
      </c>
      <c r="O5" s="315" t="s">
        <v>93</v>
      </c>
      <c r="P5" s="316" t="s">
        <v>1</v>
      </c>
      <c r="Q5" s="313" t="s">
        <v>90</v>
      </c>
      <c r="R5" s="315" t="s">
        <v>91</v>
      </c>
      <c r="S5" s="314" t="s">
        <v>92</v>
      </c>
      <c r="T5" s="314" t="s">
        <v>93</v>
      </c>
      <c r="U5" s="316" t="s">
        <v>1</v>
      </c>
      <c r="V5" s="313" t="s">
        <v>90</v>
      </c>
      <c r="W5" s="315" t="s">
        <v>91</v>
      </c>
      <c r="X5" s="314" t="s">
        <v>92</v>
      </c>
      <c r="Y5" s="314" t="s">
        <v>93</v>
      </c>
      <c r="Z5" s="316" t="s">
        <v>1</v>
      </c>
    </row>
    <row r="6" spans="1:26" ht="15.75">
      <c r="A6" s="317" t="s">
        <v>2</v>
      </c>
      <c r="B6" s="318">
        <v>415</v>
      </c>
      <c r="C6" s="318">
        <v>2</v>
      </c>
      <c r="D6" s="319">
        <v>140</v>
      </c>
      <c r="E6" s="319">
        <f aca="true" t="shared" si="0" ref="E6:E27">C6+D6</f>
        <v>142</v>
      </c>
      <c r="F6" s="320">
        <f>E6/B6*100</f>
        <v>34.21686746987952</v>
      </c>
      <c r="G6" s="318">
        <v>0</v>
      </c>
      <c r="H6" s="318">
        <v>0</v>
      </c>
      <c r="I6" s="321">
        <v>0</v>
      </c>
      <c r="J6" s="319">
        <f aca="true" t="shared" si="1" ref="J6:J26">H6+I6</f>
        <v>0</v>
      </c>
      <c r="K6" s="322">
        <v>0</v>
      </c>
      <c r="L6" s="318">
        <v>0</v>
      </c>
      <c r="M6" s="318">
        <v>0</v>
      </c>
      <c r="N6" s="321"/>
      <c r="O6" s="319">
        <f aca="true" t="shared" si="2" ref="O6:O26">M6+N6</f>
        <v>0</v>
      </c>
      <c r="P6" s="322">
        <v>0</v>
      </c>
      <c r="Q6" s="323">
        <v>0</v>
      </c>
      <c r="R6" s="324">
        <v>0</v>
      </c>
      <c r="S6" s="321"/>
      <c r="T6" s="319">
        <f>R6+S6</f>
        <v>0</v>
      </c>
      <c r="U6" s="322">
        <v>0</v>
      </c>
      <c r="V6" s="323">
        <v>132</v>
      </c>
      <c r="W6" s="318">
        <v>0</v>
      </c>
      <c r="X6" s="325"/>
      <c r="Y6" s="326">
        <f aca="true" t="shared" si="3" ref="Y6:Y26">W6+X6</f>
        <v>0</v>
      </c>
      <c r="Z6" s="322">
        <f>Y6/V6*100</f>
        <v>0</v>
      </c>
    </row>
    <row r="7" spans="1:26" ht="15.75">
      <c r="A7" s="327" t="s">
        <v>18</v>
      </c>
      <c r="B7" s="318">
        <v>3000</v>
      </c>
      <c r="C7" s="318">
        <v>0</v>
      </c>
      <c r="D7" s="325">
        <v>1525</v>
      </c>
      <c r="E7" s="326">
        <f t="shared" si="0"/>
        <v>1525</v>
      </c>
      <c r="F7" s="322">
        <f aca="true" t="shared" si="4" ref="F7:F27">(E7*100)/B7</f>
        <v>50.833333333333336</v>
      </c>
      <c r="G7" s="318">
        <v>5000</v>
      </c>
      <c r="H7" s="318">
        <v>0</v>
      </c>
      <c r="I7" s="325">
        <v>928</v>
      </c>
      <c r="J7" s="319">
        <f t="shared" si="1"/>
        <v>928</v>
      </c>
      <c r="K7" s="322">
        <f>(J7*100)/G7</f>
        <v>18.56</v>
      </c>
      <c r="L7" s="318">
        <v>1500</v>
      </c>
      <c r="M7" s="318">
        <v>0</v>
      </c>
      <c r="N7" s="325"/>
      <c r="O7" s="319">
        <f t="shared" si="2"/>
        <v>0</v>
      </c>
      <c r="P7" s="322">
        <f aca="true" t="shared" si="5" ref="P7:P27">(O7*100)/L7</f>
        <v>0</v>
      </c>
      <c r="Q7" s="323">
        <v>4500</v>
      </c>
      <c r="R7" s="324">
        <v>0</v>
      </c>
      <c r="S7" s="325">
        <v>722</v>
      </c>
      <c r="T7" s="319">
        <f>R7+S7</f>
        <v>722</v>
      </c>
      <c r="U7" s="322">
        <v>0</v>
      </c>
      <c r="V7" s="323">
        <v>4500</v>
      </c>
      <c r="W7" s="318">
        <v>0</v>
      </c>
      <c r="X7" s="325"/>
      <c r="Y7" s="326">
        <f t="shared" si="3"/>
        <v>0</v>
      </c>
      <c r="Z7" s="322">
        <f aca="true" t="shared" si="6" ref="Z7:Z27">(Y7*100)/V7</f>
        <v>0</v>
      </c>
    </row>
    <row r="8" spans="1:26" ht="15.75">
      <c r="A8" s="327" t="s">
        <v>19</v>
      </c>
      <c r="B8" s="318">
        <v>1800</v>
      </c>
      <c r="C8" s="318">
        <v>260</v>
      </c>
      <c r="D8" s="325">
        <v>1850</v>
      </c>
      <c r="E8" s="326">
        <f t="shared" si="0"/>
        <v>2110</v>
      </c>
      <c r="F8" s="322">
        <f t="shared" si="4"/>
        <v>117.22222222222223</v>
      </c>
      <c r="G8" s="318">
        <v>8600</v>
      </c>
      <c r="H8" s="318">
        <v>2000</v>
      </c>
      <c r="I8" s="325">
        <v>7280</v>
      </c>
      <c r="J8" s="319">
        <f t="shared" si="1"/>
        <v>9280</v>
      </c>
      <c r="K8" s="322">
        <f>(J8*100)/G8</f>
        <v>107.90697674418605</v>
      </c>
      <c r="L8" s="318">
        <v>1700</v>
      </c>
      <c r="M8" s="318">
        <v>50</v>
      </c>
      <c r="N8" s="325">
        <v>1050</v>
      </c>
      <c r="O8" s="319">
        <f t="shared" si="2"/>
        <v>1100</v>
      </c>
      <c r="P8" s="322">
        <f t="shared" si="5"/>
        <v>64.70588235294117</v>
      </c>
      <c r="Q8" s="323">
        <v>2800</v>
      </c>
      <c r="R8" s="324">
        <v>1050</v>
      </c>
      <c r="S8" s="325"/>
      <c r="T8" s="319">
        <f>R8+S8</f>
        <v>1050</v>
      </c>
      <c r="U8" s="322">
        <f>(T8*100)/Q8</f>
        <v>37.5</v>
      </c>
      <c r="V8" s="323">
        <v>3990</v>
      </c>
      <c r="W8" s="318">
        <v>800</v>
      </c>
      <c r="X8" s="325"/>
      <c r="Y8" s="326">
        <f t="shared" si="3"/>
        <v>800</v>
      </c>
      <c r="Z8" s="322">
        <f t="shared" si="6"/>
        <v>20.050125313283207</v>
      </c>
    </row>
    <row r="9" spans="1:26" ht="15.75">
      <c r="A9" s="327" t="s">
        <v>3</v>
      </c>
      <c r="B9" s="318">
        <v>1230</v>
      </c>
      <c r="C9" s="318">
        <v>0</v>
      </c>
      <c r="D9" s="325">
        <v>1406</v>
      </c>
      <c r="E9" s="326">
        <f t="shared" si="0"/>
        <v>1406</v>
      </c>
      <c r="F9" s="322">
        <f t="shared" si="4"/>
        <v>114.3089430894309</v>
      </c>
      <c r="G9" s="318">
        <v>157</v>
      </c>
      <c r="H9" s="318">
        <v>0</v>
      </c>
      <c r="I9" s="325">
        <v>710</v>
      </c>
      <c r="J9" s="319">
        <f t="shared" si="1"/>
        <v>710</v>
      </c>
      <c r="K9" s="322">
        <f>(J9*100)/G9</f>
        <v>452.22929936305735</v>
      </c>
      <c r="L9" s="318">
        <v>120</v>
      </c>
      <c r="M9" s="318">
        <v>0</v>
      </c>
      <c r="N9" s="325"/>
      <c r="O9" s="319">
        <f t="shared" si="2"/>
        <v>0</v>
      </c>
      <c r="P9" s="322">
        <f t="shared" si="5"/>
        <v>0</v>
      </c>
      <c r="Q9" s="323">
        <v>0</v>
      </c>
      <c r="R9" s="324">
        <v>0</v>
      </c>
      <c r="S9" s="325"/>
      <c r="T9" s="319">
        <f>R9+S9</f>
        <v>0</v>
      </c>
      <c r="U9" s="322">
        <v>0</v>
      </c>
      <c r="V9" s="323">
        <v>593</v>
      </c>
      <c r="W9" s="318">
        <v>0</v>
      </c>
      <c r="X9" s="325"/>
      <c r="Y9" s="326">
        <f t="shared" si="3"/>
        <v>0</v>
      </c>
      <c r="Z9" s="322">
        <f t="shared" si="6"/>
        <v>0</v>
      </c>
    </row>
    <row r="10" spans="1:26" ht="15.75">
      <c r="A10" s="327" t="s">
        <v>4</v>
      </c>
      <c r="B10" s="318">
        <v>3700</v>
      </c>
      <c r="C10" s="318">
        <v>0</v>
      </c>
      <c r="D10" s="325">
        <v>3500</v>
      </c>
      <c r="E10" s="326">
        <f t="shared" si="0"/>
        <v>3500</v>
      </c>
      <c r="F10" s="322">
        <f t="shared" si="4"/>
        <v>94.5945945945946</v>
      </c>
      <c r="G10" s="318">
        <v>0</v>
      </c>
      <c r="H10" s="318">
        <v>0</v>
      </c>
      <c r="I10" s="325">
        <v>0</v>
      </c>
      <c r="J10" s="319">
        <f t="shared" si="1"/>
        <v>0</v>
      </c>
      <c r="K10" s="322">
        <v>0</v>
      </c>
      <c r="L10" s="318">
        <v>1600</v>
      </c>
      <c r="M10" s="318">
        <v>0</v>
      </c>
      <c r="N10" s="325"/>
      <c r="O10" s="319">
        <f t="shared" si="2"/>
        <v>0</v>
      </c>
      <c r="P10" s="322">
        <f t="shared" si="5"/>
        <v>0</v>
      </c>
      <c r="Q10" s="323">
        <v>0</v>
      </c>
      <c r="R10" s="324">
        <v>0</v>
      </c>
      <c r="S10" s="325"/>
      <c r="T10" s="319">
        <v>0</v>
      </c>
      <c r="U10" s="322">
        <v>0</v>
      </c>
      <c r="V10" s="323">
        <v>1650</v>
      </c>
      <c r="W10" s="318">
        <v>200</v>
      </c>
      <c r="X10" s="325"/>
      <c r="Y10" s="326">
        <f t="shared" si="3"/>
        <v>200</v>
      </c>
      <c r="Z10" s="322">
        <f t="shared" si="6"/>
        <v>12.121212121212121</v>
      </c>
    </row>
    <row r="11" spans="1:26" ht="15.75">
      <c r="A11" s="327" t="s">
        <v>20</v>
      </c>
      <c r="B11" s="318">
        <v>1241</v>
      </c>
      <c r="C11" s="318">
        <v>0</v>
      </c>
      <c r="D11" s="325">
        <v>3100</v>
      </c>
      <c r="E11" s="326">
        <f t="shared" si="0"/>
        <v>3100</v>
      </c>
      <c r="F11" s="322">
        <f t="shared" si="4"/>
        <v>249.79854955680904</v>
      </c>
      <c r="G11" s="318">
        <v>1896</v>
      </c>
      <c r="H11" s="318">
        <v>1100</v>
      </c>
      <c r="I11" s="325">
        <v>1300</v>
      </c>
      <c r="J11" s="319">
        <f t="shared" si="1"/>
        <v>2400</v>
      </c>
      <c r="K11" s="322">
        <f>(J11*100)/G11</f>
        <v>126.58227848101266</v>
      </c>
      <c r="L11" s="318">
        <v>1173</v>
      </c>
      <c r="M11" s="318">
        <v>350</v>
      </c>
      <c r="N11" s="325"/>
      <c r="O11" s="319">
        <f t="shared" si="2"/>
        <v>350</v>
      </c>
      <c r="P11" s="322">
        <f t="shared" si="5"/>
        <v>29.838022165387894</v>
      </c>
      <c r="Q11" s="323">
        <v>6554</v>
      </c>
      <c r="R11" s="324">
        <v>1100</v>
      </c>
      <c r="S11" s="325"/>
      <c r="T11" s="319">
        <f aca="true" t="shared" si="7" ref="T11:T26">R11+S11</f>
        <v>1100</v>
      </c>
      <c r="U11" s="322">
        <f>(T11*100)/Q11</f>
        <v>16.783643576441868</v>
      </c>
      <c r="V11" s="323">
        <v>1949</v>
      </c>
      <c r="W11" s="318">
        <v>405</v>
      </c>
      <c r="X11" s="325"/>
      <c r="Y11" s="326">
        <f t="shared" si="3"/>
        <v>405</v>
      </c>
      <c r="Z11" s="322">
        <f t="shared" si="6"/>
        <v>20.779887121600822</v>
      </c>
    </row>
    <row r="12" spans="1:26" ht="15.75">
      <c r="A12" s="327" t="s">
        <v>5</v>
      </c>
      <c r="B12" s="318">
        <v>990</v>
      </c>
      <c r="C12" s="318">
        <v>169</v>
      </c>
      <c r="D12" s="325">
        <v>1252</v>
      </c>
      <c r="E12" s="326">
        <f t="shared" si="0"/>
        <v>1421</v>
      </c>
      <c r="F12" s="322">
        <f t="shared" si="4"/>
        <v>143.53535353535352</v>
      </c>
      <c r="G12" s="318">
        <v>1850</v>
      </c>
      <c r="H12" s="318">
        <v>812</v>
      </c>
      <c r="I12" s="325">
        <v>1067</v>
      </c>
      <c r="J12" s="319">
        <f t="shared" si="1"/>
        <v>1879</v>
      </c>
      <c r="K12" s="322">
        <f>(J12*100)/G12</f>
        <v>101.56756756756756</v>
      </c>
      <c r="L12" s="318">
        <v>1180</v>
      </c>
      <c r="M12" s="318">
        <v>200</v>
      </c>
      <c r="N12" s="325"/>
      <c r="O12" s="319">
        <f t="shared" si="2"/>
        <v>200</v>
      </c>
      <c r="P12" s="322">
        <f t="shared" si="5"/>
        <v>16.949152542372882</v>
      </c>
      <c r="Q12" s="323">
        <v>1500</v>
      </c>
      <c r="R12" s="324">
        <v>760</v>
      </c>
      <c r="S12" s="325"/>
      <c r="T12" s="319">
        <f t="shared" si="7"/>
        <v>760</v>
      </c>
      <c r="U12" s="322">
        <f>(T12*100)/Q12</f>
        <v>50.666666666666664</v>
      </c>
      <c r="V12" s="323">
        <v>2400</v>
      </c>
      <c r="W12" s="318">
        <v>312</v>
      </c>
      <c r="X12" s="325"/>
      <c r="Y12" s="326">
        <f t="shared" si="3"/>
        <v>312</v>
      </c>
      <c r="Z12" s="322">
        <f t="shared" si="6"/>
        <v>13</v>
      </c>
    </row>
    <row r="13" spans="1:26" ht="15.75">
      <c r="A13" s="327" t="s">
        <v>6</v>
      </c>
      <c r="B13" s="318">
        <v>1190</v>
      </c>
      <c r="C13" s="318">
        <v>0</v>
      </c>
      <c r="D13" s="325">
        <v>1503</v>
      </c>
      <c r="E13" s="326">
        <f t="shared" si="0"/>
        <v>1503</v>
      </c>
      <c r="F13" s="322">
        <f t="shared" si="4"/>
        <v>126.30252100840336</v>
      </c>
      <c r="G13" s="318">
        <v>11700</v>
      </c>
      <c r="H13" s="318">
        <v>0</v>
      </c>
      <c r="I13" s="325">
        <v>13729</v>
      </c>
      <c r="J13" s="319">
        <f t="shared" si="1"/>
        <v>13729</v>
      </c>
      <c r="K13" s="322">
        <f>(J13*100)/G13</f>
        <v>117.34188034188034</v>
      </c>
      <c r="L13" s="318">
        <v>3258</v>
      </c>
      <c r="M13" s="318">
        <v>0</v>
      </c>
      <c r="N13" s="325"/>
      <c r="O13" s="319">
        <f t="shared" si="2"/>
        <v>0</v>
      </c>
      <c r="P13" s="322">
        <f t="shared" si="5"/>
        <v>0</v>
      </c>
      <c r="Q13" s="323">
        <v>29155</v>
      </c>
      <c r="R13" s="324">
        <v>0</v>
      </c>
      <c r="S13" s="325"/>
      <c r="T13" s="319">
        <f t="shared" si="7"/>
        <v>0</v>
      </c>
      <c r="U13" s="322">
        <f>(T13*100)/Q13</f>
        <v>0</v>
      </c>
      <c r="V13" s="323">
        <v>18350</v>
      </c>
      <c r="W13" s="318">
        <v>0</v>
      </c>
      <c r="X13" s="325"/>
      <c r="Y13" s="326">
        <f t="shared" si="3"/>
        <v>0</v>
      </c>
      <c r="Z13" s="322">
        <f t="shared" si="6"/>
        <v>0</v>
      </c>
    </row>
    <row r="14" spans="1:26" ht="15.75">
      <c r="A14" s="327" t="s">
        <v>7</v>
      </c>
      <c r="B14" s="318">
        <v>1115</v>
      </c>
      <c r="C14" s="318">
        <v>0</v>
      </c>
      <c r="D14" s="325">
        <v>1079</v>
      </c>
      <c r="E14" s="326">
        <f t="shared" si="0"/>
        <v>1079</v>
      </c>
      <c r="F14" s="322">
        <f t="shared" si="4"/>
        <v>96.7713004484305</v>
      </c>
      <c r="G14" s="318">
        <v>0</v>
      </c>
      <c r="H14" s="318">
        <v>0</v>
      </c>
      <c r="I14" s="325">
        <v>0</v>
      </c>
      <c r="J14" s="319">
        <f t="shared" si="1"/>
        <v>0</v>
      </c>
      <c r="K14" s="322">
        <v>0</v>
      </c>
      <c r="L14" s="318">
        <v>1070</v>
      </c>
      <c r="M14" s="318">
        <v>0</v>
      </c>
      <c r="N14" s="325"/>
      <c r="O14" s="319">
        <f t="shared" si="2"/>
        <v>0</v>
      </c>
      <c r="P14" s="322">
        <f t="shared" si="5"/>
        <v>0</v>
      </c>
      <c r="Q14" s="323">
        <v>0</v>
      </c>
      <c r="R14" s="324">
        <v>0</v>
      </c>
      <c r="S14" s="325"/>
      <c r="T14" s="319">
        <f t="shared" si="7"/>
        <v>0</v>
      </c>
      <c r="U14" s="322">
        <v>0</v>
      </c>
      <c r="V14" s="323">
        <v>1337</v>
      </c>
      <c r="W14" s="318">
        <v>832</v>
      </c>
      <c r="X14" s="325"/>
      <c r="Y14" s="326">
        <f t="shared" si="3"/>
        <v>832</v>
      </c>
      <c r="Z14" s="322">
        <f t="shared" si="6"/>
        <v>62.228870605833954</v>
      </c>
    </row>
    <row r="15" spans="1:26" ht="15.75">
      <c r="A15" s="327" t="s">
        <v>8</v>
      </c>
      <c r="B15" s="318">
        <v>818</v>
      </c>
      <c r="C15" s="318">
        <v>0</v>
      </c>
      <c r="D15" s="325">
        <v>1188</v>
      </c>
      <c r="E15" s="326">
        <f t="shared" si="0"/>
        <v>1188</v>
      </c>
      <c r="F15" s="322">
        <f t="shared" si="4"/>
        <v>145.23227383863082</v>
      </c>
      <c r="G15" s="318">
        <v>2028</v>
      </c>
      <c r="H15" s="318">
        <v>1500</v>
      </c>
      <c r="I15" s="325">
        <v>540</v>
      </c>
      <c r="J15" s="319">
        <f t="shared" si="1"/>
        <v>2040</v>
      </c>
      <c r="K15" s="322">
        <f aca="true" t="shared" si="8" ref="K15:K22">(J15*100)/G15</f>
        <v>100.59171597633136</v>
      </c>
      <c r="L15" s="318">
        <v>1227</v>
      </c>
      <c r="M15" s="318">
        <v>0</v>
      </c>
      <c r="N15" s="325">
        <v>150</v>
      </c>
      <c r="O15" s="319">
        <f t="shared" si="2"/>
        <v>150</v>
      </c>
      <c r="P15" s="322">
        <f t="shared" si="5"/>
        <v>12.224938875305623</v>
      </c>
      <c r="Q15" s="323">
        <v>2437</v>
      </c>
      <c r="R15" s="324">
        <v>100</v>
      </c>
      <c r="S15" s="325"/>
      <c r="T15" s="319">
        <f t="shared" si="7"/>
        <v>100</v>
      </c>
      <c r="U15" s="322">
        <f aca="true" t="shared" si="9" ref="U15:U22">(T15*100)/Q15</f>
        <v>4.1034058268362745</v>
      </c>
      <c r="V15" s="323">
        <v>1031</v>
      </c>
      <c r="W15" s="318">
        <v>50</v>
      </c>
      <c r="X15" s="325"/>
      <c r="Y15" s="326">
        <f t="shared" si="3"/>
        <v>50</v>
      </c>
      <c r="Z15" s="322">
        <f t="shared" si="6"/>
        <v>4.849660523763337</v>
      </c>
    </row>
    <row r="16" spans="1:26" ht="15.75">
      <c r="A16" s="327" t="s">
        <v>9</v>
      </c>
      <c r="B16" s="318">
        <v>1080</v>
      </c>
      <c r="C16" s="318">
        <v>140</v>
      </c>
      <c r="D16" s="325">
        <v>1381</v>
      </c>
      <c r="E16" s="326">
        <f t="shared" si="0"/>
        <v>1521</v>
      </c>
      <c r="F16" s="322">
        <f t="shared" si="4"/>
        <v>140.83333333333334</v>
      </c>
      <c r="G16" s="318">
        <v>10800</v>
      </c>
      <c r="H16" s="318">
        <v>8300</v>
      </c>
      <c r="I16" s="325">
        <v>6500</v>
      </c>
      <c r="J16" s="319">
        <f t="shared" si="1"/>
        <v>14800</v>
      </c>
      <c r="K16" s="322">
        <f t="shared" si="8"/>
        <v>137.03703703703704</v>
      </c>
      <c r="L16" s="318">
        <v>2310</v>
      </c>
      <c r="M16" s="318">
        <v>520</v>
      </c>
      <c r="N16" s="325">
        <v>2070</v>
      </c>
      <c r="O16" s="319">
        <f t="shared" si="2"/>
        <v>2590</v>
      </c>
      <c r="P16" s="322">
        <f t="shared" si="5"/>
        <v>112.12121212121212</v>
      </c>
      <c r="Q16" s="323">
        <v>12800</v>
      </c>
      <c r="R16" s="324">
        <v>7800</v>
      </c>
      <c r="S16" s="325"/>
      <c r="T16" s="319">
        <f t="shared" si="7"/>
        <v>7800</v>
      </c>
      <c r="U16" s="322">
        <f t="shared" si="9"/>
        <v>60.9375</v>
      </c>
      <c r="V16" s="323">
        <v>3565</v>
      </c>
      <c r="W16" s="318">
        <v>1110</v>
      </c>
      <c r="X16" s="325"/>
      <c r="Y16" s="326">
        <f t="shared" si="3"/>
        <v>1110</v>
      </c>
      <c r="Z16" s="322">
        <f t="shared" si="6"/>
        <v>31.136044880785413</v>
      </c>
    </row>
    <row r="17" spans="1:26" ht="15.75">
      <c r="A17" s="327" t="s">
        <v>10</v>
      </c>
      <c r="B17" s="318">
        <v>1700</v>
      </c>
      <c r="C17" s="318">
        <v>0</v>
      </c>
      <c r="D17" s="325">
        <v>1750</v>
      </c>
      <c r="E17" s="326">
        <f t="shared" si="0"/>
        <v>1750</v>
      </c>
      <c r="F17" s="322">
        <f t="shared" si="4"/>
        <v>102.94117647058823</v>
      </c>
      <c r="G17" s="318">
        <v>1200</v>
      </c>
      <c r="H17" s="318">
        <v>0</v>
      </c>
      <c r="I17" s="325">
        <v>1200</v>
      </c>
      <c r="J17" s="319">
        <f t="shared" si="1"/>
        <v>1200</v>
      </c>
      <c r="K17" s="322">
        <f t="shared" si="8"/>
        <v>100</v>
      </c>
      <c r="L17" s="318">
        <v>1052</v>
      </c>
      <c r="M17" s="318">
        <v>0</v>
      </c>
      <c r="N17" s="325">
        <v>300</v>
      </c>
      <c r="O17" s="319">
        <f t="shared" si="2"/>
        <v>300</v>
      </c>
      <c r="P17" s="322">
        <f t="shared" si="5"/>
        <v>28.517110266159698</v>
      </c>
      <c r="Q17" s="323">
        <v>905</v>
      </c>
      <c r="R17" s="324">
        <v>0</v>
      </c>
      <c r="S17" s="325"/>
      <c r="T17" s="319">
        <f t="shared" si="7"/>
        <v>0</v>
      </c>
      <c r="U17" s="322">
        <f t="shared" si="9"/>
        <v>0</v>
      </c>
      <c r="V17" s="323">
        <v>1472</v>
      </c>
      <c r="W17" s="318">
        <v>142</v>
      </c>
      <c r="X17" s="325"/>
      <c r="Y17" s="326">
        <f t="shared" si="3"/>
        <v>142</v>
      </c>
      <c r="Z17" s="322">
        <f t="shared" si="6"/>
        <v>9.646739130434783</v>
      </c>
    </row>
    <row r="18" spans="1:26" ht="15.75">
      <c r="A18" s="327" t="s">
        <v>21</v>
      </c>
      <c r="B18" s="318">
        <v>2730</v>
      </c>
      <c r="C18" s="318">
        <v>482</v>
      </c>
      <c r="D18" s="325">
        <v>2443</v>
      </c>
      <c r="E18" s="326">
        <f t="shared" si="0"/>
        <v>2925</v>
      </c>
      <c r="F18" s="322">
        <f t="shared" si="4"/>
        <v>107.14285714285714</v>
      </c>
      <c r="G18" s="318">
        <v>4000</v>
      </c>
      <c r="H18" s="318">
        <v>0</v>
      </c>
      <c r="I18" s="325">
        <v>4044</v>
      </c>
      <c r="J18" s="319">
        <f t="shared" si="1"/>
        <v>4044</v>
      </c>
      <c r="K18" s="322">
        <f t="shared" si="8"/>
        <v>101.1</v>
      </c>
      <c r="L18" s="318">
        <v>3330</v>
      </c>
      <c r="M18" s="318">
        <v>475</v>
      </c>
      <c r="N18" s="325"/>
      <c r="O18" s="319">
        <f t="shared" si="2"/>
        <v>475</v>
      </c>
      <c r="P18" s="322">
        <f t="shared" si="5"/>
        <v>14.264264264264265</v>
      </c>
      <c r="Q18" s="323">
        <v>7700</v>
      </c>
      <c r="R18" s="324">
        <v>0</v>
      </c>
      <c r="S18" s="325"/>
      <c r="T18" s="319">
        <f t="shared" si="7"/>
        <v>0</v>
      </c>
      <c r="U18" s="322">
        <f t="shared" si="9"/>
        <v>0</v>
      </c>
      <c r="V18" s="323">
        <v>3510</v>
      </c>
      <c r="W18" s="318">
        <v>560</v>
      </c>
      <c r="X18" s="325"/>
      <c r="Y18" s="326">
        <f t="shared" si="3"/>
        <v>560</v>
      </c>
      <c r="Z18" s="322">
        <f t="shared" si="6"/>
        <v>15.954415954415955</v>
      </c>
    </row>
    <row r="19" spans="1:26" ht="15.75">
      <c r="A19" s="327" t="s">
        <v>11</v>
      </c>
      <c r="B19" s="318">
        <v>1605</v>
      </c>
      <c r="C19" s="318">
        <v>141</v>
      </c>
      <c r="D19" s="325">
        <v>1686</v>
      </c>
      <c r="E19" s="326">
        <f t="shared" si="0"/>
        <v>1827</v>
      </c>
      <c r="F19" s="322">
        <f t="shared" si="4"/>
        <v>113.83177570093459</v>
      </c>
      <c r="G19" s="318">
        <v>7120</v>
      </c>
      <c r="H19" s="318">
        <v>360</v>
      </c>
      <c r="I19" s="325">
        <v>8692</v>
      </c>
      <c r="J19" s="319">
        <f t="shared" si="1"/>
        <v>9052</v>
      </c>
      <c r="K19" s="322">
        <f t="shared" si="8"/>
        <v>127.13483146067416</v>
      </c>
      <c r="L19" s="318">
        <v>1580</v>
      </c>
      <c r="M19" s="318">
        <v>1056</v>
      </c>
      <c r="N19" s="325"/>
      <c r="O19" s="319">
        <f t="shared" si="2"/>
        <v>1056</v>
      </c>
      <c r="P19" s="322">
        <f t="shared" si="5"/>
        <v>66.83544303797468</v>
      </c>
      <c r="Q19" s="323">
        <v>6590</v>
      </c>
      <c r="R19" s="324">
        <v>0</v>
      </c>
      <c r="S19" s="325"/>
      <c r="T19" s="319">
        <f t="shared" si="7"/>
        <v>0</v>
      </c>
      <c r="U19" s="322">
        <f t="shared" si="9"/>
        <v>0</v>
      </c>
      <c r="V19" s="323">
        <v>2565</v>
      </c>
      <c r="W19" s="318">
        <v>208</v>
      </c>
      <c r="X19" s="325"/>
      <c r="Y19" s="326">
        <f t="shared" si="3"/>
        <v>208</v>
      </c>
      <c r="Z19" s="322">
        <f t="shared" si="6"/>
        <v>8.10916179337232</v>
      </c>
    </row>
    <row r="20" spans="1:26" ht="15.75">
      <c r="A20" s="327" t="s">
        <v>12</v>
      </c>
      <c r="B20" s="318">
        <v>1705</v>
      </c>
      <c r="C20" s="318">
        <v>204</v>
      </c>
      <c r="D20" s="325">
        <v>2213</v>
      </c>
      <c r="E20" s="326">
        <f t="shared" si="0"/>
        <v>2417</v>
      </c>
      <c r="F20" s="322">
        <f t="shared" si="4"/>
        <v>141.75953079178885</v>
      </c>
      <c r="G20" s="318">
        <v>4656</v>
      </c>
      <c r="H20" s="318">
        <v>614</v>
      </c>
      <c r="I20" s="325">
        <v>3044</v>
      </c>
      <c r="J20" s="319">
        <f t="shared" si="1"/>
        <v>3658</v>
      </c>
      <c r="K20" s="322">
        <f t="shared" si="8"/>
        <v>78.56529209621993</v>
      </c>
      <c r="L20" s="318">
        <v>2991</v>
      </c>
      <c r="M20" s="318">
        <v>376</v>
      </c>
      <c r="N20" s="325"/>
      <c r="O20" s="319">
        <f t="shared" si="2"/>
        <v>376</v>
      </c>
      <c r="P20" s="322">
        <f t="shared" si="5"/>
        <v>12.571046472751588</v>
      </c>
      <c r="Q20" s="323">
        <v>4400</v>
      </c>
      <c r="R20" s="324">
        <v>150</v>
      </c>
      <c r="S20" s="325"/>
      <c r="T20" s="319">
        <f t="shared" si="7"/>
        <v>150</v>
      </c>
      <c r="U20" s="322">
        <f t="shared" si="9"/>
        <v>3.409090909090909</v>
      </c>
      <c r="V20" s="323">
        <v>2664</v>
      </c>
      <c r="W20" s="318">
        <v>155</v>
      </c>
      <c r="X20" s="325"/>
      <c r="Y20" s="326">
        <f t="shared" si="3"/>
        <v>155</v>
      </c>
      <c r="Z20" s="322">
        <f t="shared" si="6"/>
        <v>5.818318318318318</v>
      </c>
    </row>
    <row r="21" spans="1:26" ht="15.75">
      <c r="A21" s="327" t="s">
        <v>22</v>
      </c>
      <c r="B21" s="328">
        <v>3013</v>
      </c>
      <c r="C21" s="318">
        <v>11</v>
      </c>
      <c r="D21" s="325">
        <v>3929</v>
      </c>
      <c r="E21" s="326">
        <f t="shared" si="0"/>
        <v>3940</v>
      </c>
      <c r="F21" s="322">
        <f t="shared" si="4"/>
        <v>130.76667772983737</v>
      </c>
      <c r="G21" s="318">
        <v>5700</v>
      </c>
      <c r="H21" s="318">
        <v>2536</v>
      </c>
      <c r="I21" s="325">
        <v>5664</v>
      </c>
      <c r="J21" s="319">
        <f t="shared" si="1"/>
        <v>8200</v>
      </c>
      <c r="K21" s="322">
        <f t="shared" si="8"/>
        <v>143.859649122807</v>
      </c>
      <c r="L21" s="318">
        <v>2026</v>
      </c>
      <c r="M21" s="318">
        <v>163</v>
      </c>
      <c r="N21" s="325"/>
      <c r="O21" s="319">
        <f t="shared" si="2"/>
        <v>163</v>
      </c>
      <c r="P21" s="322">
        <f t="shared" si="5"/>
        <v>8.045409674234946</v>
      </c>
      <c r="Q21" s="323">
        <v>6460</v>
      </c>
      <c r="R21" s="324">
        <v>1732</v>
      </c>
      <c r="S21" s="325"/>
      <c r="T21" s="319">
        <f t="shared" si="7"/>
        <v>1732</v>
      </c>
      <c r="U21" s="322">
        <f t="shared" si="9"/>
        <v>26.811145510835914</v>
      </c>
      <c r="V21" s="323">
        <v>2200</v>
      </c>
      <c r="W21" s="318">
        <v>56</v>
      </c>
      <c r="X21" s="325"/>
      <c r="Y21" s="326">
        <f t="shared" si="3"/>
        <v>56</v>
      </c>
      <c r="Z21" s="322">
        <f t="shared" si="6"/>
        <v>2.5454545454545454</v>
      </c>
    </row>
    <row r="22" spans="1:26" ht="15.75">
      <c r="A22" s="327" t="s">
        <v>23</v>
      </c>
      <c r="B22" s="318">
        <v>1257</v>
      </c>
      <c r="C22" s="318">
        <v>283</v>
      </c>
      <c r="D22" s="325">
        <v>2058</v>
      </c>
      <c r="E22" s="326">
        <f t="shared" si="0"/>
        <v>2341</v>
      </c>
      <c r="F22" s="322">
        <f t="shared" si="4"/>
        <v>186.23707239459029</v>
      </c>
      <c r="G22" s="318">
        <v>10757</v>
      </c>
      <c r="H22" s="318">
        <v>6478</v>
      </c>
      <c r="I22" s="325">
        <v>7829</v>
      </c>
      <c r="J22" s="319">
        <f t="shared" si="1"/>
        <v>14307</v>
      </c>
      <c r="K22" s="322">
        <f t="shared" si="8"/>
        <v>133.00176629171702</v>
      </c>
      <c r="L22" s="318">
        <v>746</v>
      </c>
      <c r="M22" s="318">
        <v>54</v>
      </c>
      <c r="N22" s="325"/>
      <c r="O22" s="319">
        <f t="shared" si="2"/>
        <v>54</v>
      </c>
      <c r="P22" s="322">
        <f t="shared" si="5"/>
        <v>7.238605898123325</v>
      </c>
      <c r="Q22" s="323">
        <v>14437</v>
      </c>
      <c r="R22" s="324">
        <v>4685</v>
      </c>
      <c r="S22" s="325"/>
      <c r="T22" s="319">
        <f t="shared" si="7"/>
        <v>4685</v>
      </c>
      <c r="U22" s="322">
        <f t="shared" si="9"/>
        <v>32.45134030615779</v>
      </c>
      <c r="V22" s="323">
        <v>2567</v>
      </c>
      <c r="W22" s="318">
        <v>313</v>
      </c>
      <c r="X22" s="325"/>
      <c r="Y22" s="326">
        <f t="shared" si="3"/>
        <v>313</v>
      </c>
      <c r="Z22" s="322">
        <f t="shared" si="6"/>
        <v>12.193221659524736</v>
      </c>
    </row>
    <row r="23" spans="1:26" ht="15.75">
      <c r="A23" s="327" t="s">
        <v>13</v>
      </c>
      <c r="B23" s="318">
        <v>2340</v>
      </c>
      <c r="C23" s="318">
        <v>0</v>
      </c>
      <c r="D23" s="325">
        <v>2410</v>
      </c>
      <c r="E23" s="326">
        <f t="shared" si="0"/>
        <v>2410</v>
      </c>
      <c r="F23" s="322">
        <f t="shared" si="4"/>
        <v>102.99145299145299</v>
      </c>
      <c r="G23" s="318">
        <v>0</v>
      </c>
      <c r="H23" s="318">
        <v>0</v>
      </c>
      <c r="I23" s="325">
        <v>0</v>
      </c>
      <c r="J23" s="319">
        <f t="shared" si="1"/>
        <v>0</v>
      </c>
      <c r="K23" s="322">
        <v>0</v>
      </c>
      <c r="L23" s="318">
        <v>1700</v>
      </c>
      <c r="M23" s="318">
        <v>0</v>
      </c>
      <c r="N23" s="325">
        <v>130</v>
      </c>
      <c r="O23" s="319">
        <f t="shared" si="2"/>
        <v>130</v>
      </c>
      <c r="P23" s="322">
        <f t="shared" si="5"/>
        <v>7.647058823529412</v>
      </c>
      <c r="Q23" s="323">
        <v>0</v>
      </c>
      <c r="R23" s="324">
        <v>0</v>
      </c>
      <c r="S23" s="325"/>
      <c r="T23" s="319">
        <f t="shared" si="7"/>
        <v>0</v>
      </c>
      <c r="U23" s="322">
        <v>0</v>
      </c>
      <c r="V23" s="323">
        <v>1872</v>
      </c>
      <c r="W23" s="318">
        <v>150</v>
      </c>
      <c r="X23" s="325"/>
      <c r="Y23" s="326">
        <f t="shared" si="3"/>
        <v>150</v>
      </c>
      <c r="Z23" s="322">
        <f t="shared" si="6"/>
        <v>8.012820512820513</v>
      </c>
    </row>
    <row r="24" spans="1:26" ht="15.75">
      <c r="A24" s="327" t="s">
        <v>14</v>
      </c>
      <c r="B24" s="318">
        <v>2000</v>
      </c>
      <c r="C24" s="318">
        <v>0</v>
      </c>
      <c r="D24" s="325">
        <v>3557</v>
      </c>
      <c r="E24" s="326">
        <f t="shared" si="0"/>
        <v>3557</v>
      </c>
      <c r="F24" s="322">
        <f t="shared" si="4"/>
        <v>177.85</v>
      </c>
      <c r="G24" s="318">
        <v>4000</v>
      </c>
      <c r="H24" s="318">
        <v>555</v>
      </c>
      <c r="I24" s="325">
        <v>5344</v>
      </c>
      <c r="J24" s="319">
        <f t="shared" si="1"/>
        <v>5899</v>
      </c>
      <c r="K24" s="322">
        <f>(J24*100)/G24</f>
        <v>147.475</v>
      </c>
      <c r="L24" s="318">
        <v>500</v>
      </c>
      <c r="M24" s="318">
        <v>200</v>
      </c>
      <c r="N24" s="325"/>
      <c r="O24" s="319">
        <f t="shared" si="2"/>
        <v>200</v>
      </c>
      <c r="P24" s="322">
        <f t="shared" si="5"/>
        <v>40</v>
      </c>
      <c r="Q24" s="323">
        <v>10000</v>
      </c>
      <c r="R24" s="324">
        <v>5000</v>
      </c>
      <c r="S24" s="325"/>
      <c r="T24" s="319">
        <f t="shared" si="7"/>
        <v>5000</v>
      </c>
      <c r="U24" s="322">
        <f>(T24*100)/Q24</f>
        <v>50</v>
      </c>
      <c r="V24" s="323">
        <v>41300</v>
      </c>
      <c r="W24" s="318">
        <v>0</v>
      </c>
      <c r="X24" s="325"/>
      <c r="Y24" s="326">
        <f t="shared" si="3"/>
        <v>0</v>
      </c>
      <c r="Z24" s="322">
        <f t="shared" si="6"/>
        <v>0</v>
      </c>
    </row>
    <row r="25" spans="1:26" ht="15.75">
      <c r="A25" s="327" t="s">
        <v>24</v>
      </c>
      <c r="B25" s="329">
        <v>1257</v>
      </c>
      <c r="C25" s="318">
        <v>283</v>
      </c>
      <c r="D25" s="325">
        <v>1315</v>
      </c>
      <c r="E25" s="326">
        <f t="shared" si="0"/>
        <v>1598</v>
      </c>
      <c r="F25" s="322">
        <f t="shared" si="4"/>
        <v>127.12808273667463</v>
      </c>
      <c r="G25" s="318">
        <v>1784</v>
      </c>
      <c r="H25" s="318">
        <v>0</v>
      </c>
      <c r="I25" s="325">
        <v>1330</v>
      </c>
      <c r="J25" s="319">
        <f t="shared" si="1"/>
        <v>1330</v>
      </c>
      <c r="K25" s="322">
        <f>(J25*100)/G25</f>
        <v>74.55156950672645</v>
      </c>
      <c r="L25" s="318">
        <v>1682</v>
      </c>
      <c r="M25" s="318">
        <v>0</v>
      </c>
      <c r="N25" s="325"/>
      <c r="O25" s="319">
        <f t="shared" si="2"/>
        <v>0</v>
      </c>
      <c r="P25" s="322">
        <f t="shared" si="5"/>
        <v>0</v>
      </c>
      <c r="Q25" s="330">
        <v>0</v>
      </c>
      <c r="R25" s="331">
        <v>0</v>
      </c>
      <c r="S25" s="332"/>
      <c r="T25" s="333">
        <f t="shared" si="7"/>
        <v>0</v>
      </c>
      <c r="U25" s="334"/>
      <c r="V25" s="330">
        <v>2567</v>
      </c>
      <c r="W25" s="329">
        <v>313</v>
      </c>
      <c r="X25" s="332"/>
      <c r="Y25" s="335">
        <f t="shared" si="3"/>
        <v>313</v>
      </c>
      <c r="Z25" s="334">
        <f t="shared" si="6"/>
        <v>12.193221659524736</v>
      </c>
    </row>
    <row r="26" spans="1:26" ht="15.75">
      <c r="A26" s="336" t="s">
        <v>15</v>
      </c>
      <c r="B26" s="318">
        <v>6845</v>
      </c>
      <c r="C26" s="318">
        <v>1472</v>
      </c>
      <c r="D26" s="337">
        <v>3704</v>
      </c>
      <c r="E26" s="338">
        <f t="shared" si="0"/>
        <v>5176</v>
      </c>
      <c r="F26" s="339">
        <f t="shared" si="4"/>
        <v>75.6172388604821</v>
      </c>
      <c r="G26" s="318">
        <v>15436</v>
      </c>
      <c r="H26" s="318">
        <v>11617</v>
      </c>
      <c r="I26" s="337">
        <v>19140</v>
      </c>
      <c r="J26" s="319">
        <f t="shared" si="1"/>
        <v>30757</v>
      </c>
      <c r="K26" s="339">
        <f>(J26*100)/G26</f>
        <v>199.25498833894792</v>
      </c>
      <c r="L26" s="318">
        <v>6845</v>
      </c>
      <c r="M26" s="318">
        <v>2294</v>
      </c>
      <c r="N26" s="337">
        <v>700</v>
      </c>
      <c r="O26" s="319">
        <f t="shared" si="2"/>
        <v>2994</v>
      </c>
      <c r="P26" s="339">
        <f t="shared" si="5"/>
        <v>43.7399561723886</v>
      </c>
      <c r="Q26" s="323">
        <v>43447</v>
      </c>
      <c r="R26" s="324">
        <v>9406</v>
      </c>
      <c r="S26" s="340"/>
      <c r="T26" s="319">
        <f t="shared" si="7"/>
        <v>9406</v>
      </c>
      <c r="U26" s="339">
        <f>(T26*100)/Q26</f>
        <v>21.649365894077842</v>
      </c>
      <c r="V26" s="323">
        <v>19300</v>
      </c>
      <c r="W26" s="318">
        <v>3178</v>
      </c>
      <c r="X26" s="325"/>
      <c r="Y26" s="326">
        <f t="shared" si="3"/>
        <v>3178</v>
      </c>
      <c r="Z26" s="322">
        <f t="shared" si="6"/>
        <v>16.466321243523318</v>
      </c>
    </row>
    <row r="27" spans="1:26" ht="16.5" thickBot="1">
      <c r="A27" s="341" t="s">
        <v>26</v>
      </c>
      <c r="B27" s="342">
        <f>SUM(B6:B26)</f>
        <v>41031</v>
      </c>
      <c r="C27" s="343">
        <f>SUM(C6:C26)</f>
        <v>3447</v>
      </c>
      <c r="D27" s="343">
        <f>SUM(D6:D26)</f>
        <v>42989</v>
      </c>
      <c r="E27" s="343">
        <f t="shared" si="0"/>
        <v>46436</v>
      </c>
      <c r="F27" s="344">
        <f t="shared" si="4"/>
        <v>113.1729667812142</v>
      </c>
      <c r="G27" s="342">
        <f>SUM(G6:G26)</f>
        <v>96684</v>
      </c>
      <c r="H27" s="343">
        <f>SUM(H6:H26)</f>
        <v>35872</v>
      </c>
      <c r="I27" s="343">
        <f>SUM(I6:I26)</f>
        <v>88341</v>
      </c>
      <c r="J27" s="343">
        <f>SUM(H27,I27)</f>
        <v>124213</v>
      </c>
      <c r="K27" s="344">
        <f>(J27*100)/G27</f>
        <v>128.4731703280791</v>
      </c>
      <c r="L27" s="342">
        <f>SUM(L6:L26)</f>
        <v>37590</v>
      </c>
      <c r="M27" s="343">
        <f>SUM(M6:M26)</f>
        <v>5738</v>
      </c>
      <c r="N27" s="343">
        <f>SUM(N6:N26)</f>
        <v>4400</v>
      </c>
      <c r="O27" s="343">
        <f>N27+M27</f>
        <v>10138</v>
      </c>
      <c r="P27" s="344">
        <f t="shared" si="5"/>
        <v>26.969938813514233</v>
      </c>
      <c r="Q27" s="342">
        <f>SUM(Q6:Q26)</f>
        <v>153685</v>
      </c>
      <c r="R27" s="343">
        <f>SUM(R6:R26)</f>
        <v>31783</v>
      </c>
      <c r="S27" s="343">
        <f>SUM(S6:S26)</f>
        <v>722</v>
      </c>
      <c r="T27" s="343">
        <f>S27+R27</f>
        <v>32505</v>
      </c>
      <c r="U27" s="344">
        <f>(T27*100)/Q27</f>
        <v>21.15040504928913</v>
      </c>
      <c r="V27" s="342">
        <f>SUM(V6:V26)</f>
        <v>119514</v>
      </c>
      <c r="W27" s="343">
        <f>SUM(W6:W26)</f>
        <v>8784</v>
      </c>
      <c r="X27" s="343">
        <f>SUM(X6:X26)</f>
        <v>0</v>
      </c>
      <c r="Y27" s="343">
        <f>X27+W27</f>
        <v>8784</v>
      </c>
      <c r="Z27" s="344">
        <f t="shared" si="6"/>
        <v>7.349766554545911</v>
      </c>
    </row>
    <row r="28" spans="1:26" ht="16.5" thickBot="1">
      <c r="A28" s="345" t="s">
        <v>83</v>
      </c>
      <c r="B28" s="346">
        <v>43252</v>
      </c>
      <c r="C28" s="347">
        <v>5014.4</v>
      </c>
      <c r="D28" s="347">
        <v>42347</v>
      </c>
      <c r="E28" s="347">
        <v>47361.4</v>
      </c>
      <c r="F28" s="348">
        <v>109.50106353463424</v>
      </c>
      <c r="G28" s="346">
        <v>97751</v>
      </c>
      <c r="H28" s="347">
        <v>34591.3</v>
      </c>
      <c r="I28" s="347">
        <v>97497</v>
      </c>
      <c r="J28" s="347">
        <v>132088.3</v>
      </c>
      <c r="K28" s="348">
        <v>135.1273132755675</v>
      </c>
      <c r="L28" s="349">
        <v>40690</v>
      </c>
      <c r="M28" s="350">
        <v>7052.7</v>
      </c>
      <c r="N28" s="351">
        <v>3598</v>
      </c>
      <c r="O28" s="347">
        <v>10650.7</v>
      </c>
      <c r="P28" s="348">
        <v>26.17522732858196</v>
      </c>
      <c r="Q28" s="352">
        <v>158665</v>
      </c>
      <c r="R28" s="347">
        <v>37438</v>
      </c>
      <c r="S28" s="351">
        <v>0</v>
      </c>
      <c r="T28" s="347">
        <v>37438</v>
      </c>
      <c r="U28" s="353">
        <v>23.595626004474838</v>
      </c>
      <c r="V28" s="346"/>
      <c r="W28" s="347"/>
      <c r="X28" s="351"/>
      <c r="Y28" s="347"/>
      <c r="Z28" s="353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2">
      <selection activeCell="J19" sqref="J19"/>
    </sheetView>
  </sheetViews>
  <sheetFormatPr defaultColWidth="9.0039062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 customHeight="1">
      <c r="A1" s="354"/>
      <c r="B1" s="484" t="s">
        <v>94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5">
        <v>43682</v>
      </c>
      <c r="P1" s="485"/>
    </row>
    <row r="2" spans="1:16" ht="15.75">
      <c r="A2" s="354" t="s">
        <v>95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355"/>
      <c r="P2" s="355"/>
    </row>
    <row r="3" spans="1:16" ht="15.75" customHeight="1">
      <c r="A3" s="486" t="s">
        <v>96</v>
      </c>
      <c r="B3" s="487" t="s">
        <v>97</v>
      </c>
      <c r="C3" s="487"/>
      <c r="D3" s="487"/>
      <c r="E3" s="488" t="s">
        <v>98</v>
      </c>
      <c r="F3" s="488"/>
      <c r="G3" s="488"/>
      <c r="H3" s="488"/>
      <c r="I3" s="488"/>
      <c r="J3" s="488"/>
      <c r="K3" s="489" t="s">
        <v>99</v>
      </c>
      <c r="L3" s="489"/>
      <c r="M3" s="490" t="s">
        <v>100</v>
      </c>
      <c r="N3" s="490"/>
      <c r="O3" s="490"/>
      <c r="P3" s="490"/>
    </row>
    <row r="4" spans="1:16" ht="15.75" customHeight="1">
      <c r="A4" s="486"/>
      <c r="B4" s="491" t="s">
        <v>101</v>
      </c>
      <c r="C4" s="493" t="s">
        <v>102</v>
      </c>
      <c r="D4" s="493"/>
      <c r="E4" s="488"/>
      <c r="F4" s="488"/>
      <c r="G4" s="488"/>
      <c r="H4" s="488"/>
      <c r="I4" s="488"/>
      <c r="J4" s="488"/>
      <c r="K4" s="487" t="s">
        <v>103</v>
      </c>
      <c r="L4" s="487"/>
      <c r="M4" s="475" t="s">
        <v>104</v>
      </c>
      <c r="N4" s="475"/>
      <c r="O4" s="476" t="s">
        <v>105</v>
      </c>
      <c r="P4" s="476"/>
    </row>
    <row r="5" spans="1:16" ht="15.75" customHeight="1">
      <c r="A5" s="486"/>
      <c r="B5" s="491"/>
      <c r="C5" s="477" t="s">
        <v>106</v>
      </c>
      <c r="D5" s="477"/>
      <c r="E5" s="478" t="s">
        <v>107</v>
      </c>
      <c r="F5" s="478"/>
      <c r="G5" s="479" t="s">
        <v>108</v>
      </c>
      <c r="H5" s="479"/>
      <c r="I5" s="480" t="s">
        <v>109</v>
      </c>
      <c r="J5" s="480"/>
      <c r="K5" s="481" t="s">
        <v>110</v>
      </c>
      <c r="L5" s="481"/>
      <c r="M5" s="482" t="s">
        <v>108</v>
      </c>
      <c r="N5" s="482"/>
      <c r="O5" s="483" t="s">
        <v>108</v>
      </c>
      <c r="P5" s="483"/>
    </row>
    <row r="6" spans="1:16" ht="16.5" customHeight="1">
      <c r="A6" s="486"/>
      <c r="B6" s="492"/>
      <c r="C6" s="357" t="s">
        <v>111</v>
      </c>
      <c r="D6" s="358" t="s">
        <v>124</v>
      </c>
      <c r="E6" s="359" t="s">
        <v>112</v>
      </c>
      <c r="F6" s="360" t="s">
        <v>113</v>
      </c>
      <c r="G6" s="359" t="s">
        <v>112</v>
      </c>
      <c r="H6" s="360" t="s">
        <v>113</v>
      </c>
      <c r="I6" s="359" t="s">
        <v>112</v>
      </c>
      <c r="J6" s="360" t="s">
        <v>113</v>
      </c>
      <c r="K6" s="359" t="s">
        <v>112</v>
      </c>
      <c r="L6" s="360" t="s">
        <v>113</v>
      </c>
      <c r="M6" s="359" t="s">
        <v>112</v>
      </c>
      <c r="N6" s="360" t="s">
        <v>113</v>
      </c>
      <c r="O6" s="359" t="s">
        <v>112</v>
      </c>
      <c r="P6" s="360" t="s">
        <v>113</v>
      </c>
    </row>
    <row r="7" spans="1:16" ht="16.5" customHeight="1">
      <c r="A7" s="361" t="s">
        <v>2</v>
      </c>
      <c r="B7" s="362">
        <v>64</v>
      </c>
      <c r="C7" s="363">
        <v>64</v>
      </c>
      <c r="D7" s="363">
        <v>64</v>
      </c>
      <c r="E7" s="364">
        <v>107.5</v>
      </c>
      <c r="F7" s="365">
        <v>107.5</v>
      </c>
      <c r="G7" s="364">
        <v>0.5</v>
      </c>
      <c r="H7" s="365">
        <v>0.5</v>
      </c>
      <c r="I7" s="366">
        <v>0.3</v>
      </c>
      <c r="J7" s="367">
        <v>0.3</v>
      </c>
      <c r="K7" s="368">
        <f aca="true" t="shared" si="0" ref="K7:K29">G7/D7*1000</f>
        <v>7.8125</v>
      </c>
      <c r="L7" s="369">
        <v>7.8</v>
      </c>
      <c r="M7" s="370"/>
      <c r="N7" s="371"/>
      <c r="O7" s="372"/>
      <c r="P7" s="371"/>
    </row>
    <row r="8" spans="1:16" ht="15" customHeight="1">
      <c r="A8" s="373" t="s">
        <v>114</v>
      </c>
      <c r="B8" s="374">
        <v>1183</v>
      </c>
      <c r="C8" s="375">
        <v>1170</v>
      </c>
      <c r="D8" s="375">
        <v>1170</v>
      </c>
      <c r="E8" s="364">
        <v>2263</v>
      </c>
      <c r="F8" s="365">
        <v>2260</v>
      </c>
      <c r="G8" s="364">
        <v>13.6</v>
      </c>
      <c r="H8" s="365">
        <v>13.5</v>
      </c>
      <c r="I8" s="364">
        <v>10.7</v>
      </c>
      <c r="J8" s="365">
        <v>10.6</v>
      </c>
      <c r="K8" s="368">
        <f t="shared" si="0"/>
        <v>11.623931623931623</v>
      </c>
      <c r="L8" s="376">
        <v>11.4</v>
      </c>
      <c r="M8" s="370">
        <v>886</v>
      </c>
      <c r="N8" s="370">
        <v>886</v>
      </c>
      <c r="O8" s="377">
        <v>3</v>
      </c>
      <c r="P8" s="370">
        <v>3</v>
      </c>
    </row>
    <row r="9" spans="1:16" ht="15">
      <c r="A9" s="373" t="s">
        <v>115</v>
      </c>
      <c r="B9" s="374">
        <v>1130</v>
      </c>
      <c r="C9" s="375">
        <v>1130</v>
      </c>
      <c r="D9" s="375">
        <v>1130</v>
      </c>
      <c r="E9" s="364">
        <v>3490.4</v>
      </c>
      <c r="F9" s="365">
        <v>2914.6</v>
      </c>
      <c r="G9" s="364">
        <v>14.3</v>
      </c>
      <c r="H9" s="365">
        <v>15</v>
      </c>
      <c r="I9" s="364">
        <v>13.3</v>
      </c>
      <c r="J9" s="365">
        <v>17.5</v>
      </c>
      <c r="K9" s="368">
        <f t="shared" si="0"/>
        <v>12.654867256637168</v>
      </c>
      <c r="L9" s="376">
        <v>13.4</v>
      </c>
      <c r="M9" s="370">
        <v>866</v>
      </c>
      <c r="N9" s="370">
        <v>866</v>
      </c>
      <c r="O9" s="377">
        <v>4</v>
      </c>
      <c r="P9" s="370">
        <v>4</v>
      </c>
    </row>
    <row r="10" spans="1:16" ht="15">
      <c r="A10" s="373" t="s">
        <v>3</v>
      </c>
      <c r="B10" s="374">
        <v>395</v>
      </c>
      <c r="C10" s="375">
        <v>412</v>
      </c>
      <c r="D10" s="375">
        <v>412</v>
      </c>
      <c r="E10" s="364">
        <v>721.9</v>
      </c>
      <c r="F10" s="365">
        <v>683.6</v>
      </c>
      <c r="G10" s="364">
        <v>4.3</v>
      </c>
      <c r="H10" s="365">
        <v>4.1</v>
      </c>
      <c r="I10" s="364">
        <v>3.9</v>
      </c>
      <c r="J10" s="365">
        <v>3.7</v>
      </c>
      <c r="K10" s="368">
        <f t="shared" si="0"/>
        <v>10.436893203883495</v>
      </c>
      <c r="L10" s="376">
        <v>10.3</v>
      </c>
      <c r="M10" s="371">
        <v>288.9</v>
      </c>
      <c r="N10" s="370">
        <v>194</v>
      </c>
      <c r="O10" s="377">
        <v>2.2</v>
      </c>
      <c r="P10" s="370">
        <v>1.5</v>
      </c>
    </row>
    <row r="11" spans="1:16" ht="14.25" customHeight="1">
      <c r="A11" s="373" t="s">
        <v>4</v>
      </c>
      <c r="B11" s="374">
        <v>612</v>
      </c>
      <c r="C11" s="375">
        <v>612</v>
      </c>
      <c r="D11" s="375">
        <v>612</v>
      </c>
      <c r="E11" s="364">
        <v>1320.3</v>
      </c>
      <c r="F11" s="365">
        <v>1286.3</v>
      </c>
      <c r="G11" s="364">
        <v>7.5</v>
      </c>
      <c r="H11" s="365">
        <v>7.2</v>
      </c>
      <c r="I11" s="364">
        <v>6.6</v>
      </c>
      <c r="J11" s="365">
        <v>6.3</v>
      </c>
      <c r="K11" s="368">
        <f t="shared" si="0"/>
        <v>12.254901960784313</v>
      </c>
      <c r="L11" s="376">
        <v>11.8</v>
      </c>
      <c r="M11" s="371">
        <v>689</v>
      </c>
      <c r="N11" s="370">
        <v>460</v>
      </c>
      <c r="O11" s="377">
        <v>4</v>
      </c>
      <c r="P11" s="370">
        <v>3</v>
      </c>
    </row>
    <row r="12" spans="1:16" ht="15">
      <c r="A12" s="373" t="s">
        <v>20</v>
      </c>
      <c r="B12" s="374">
        <v>482</v>
      </c>
      <c r="C12" s="375">
        <v>482</v>
      </c>
      <c r="D12" s="375">
        <v>482</v>
      </c>
      <c r="E12" s="364">
        <v>1375</v>
      </c>
      <c r="F12" s="365">
        <v>1270.8</v>
      </c>
      <c r="G12" s="364">
        <v>8.8</v>
      </c>
      <c r="H12" s="365">
        <v>8.6</v>
      </c>
      <c r="I12" s="364">
        <v>8.5</v>
      </c>
      <c r="J12" s="365">
        <v>8.2</v>
      </c>
      <c r="K12" s="368">
        <f t="shared" si="0"/>
        <v>18.257261410788384</v>
      </c>
      <c r="L12" s="376">
        <v>17.9</v>
      </c>
      <c r="M12" s="371">
        <v>1131</v>
      </c>
      <c r="N12" s="370">
        <v>1069.2</v>
      </c>
      <c r="O12" s="377">
        <v>10.5</v>
      </c>
      <c r="P12" s="370">
        <v>10</v>
      </c>
    </row>
    <row r="13" spans="1:16" ht="15">
      <c r="A13" s="373" t="s">
        <v>5</v>
      </c>
      <c r="B13" s="374">
        <v>592</v>
      </c>
      <c r="C13" s="375">
        <v>644</v>
      </c>
      <c r="D13" s="375">
        <v>644</v>
      </c>
      <c r="E13" s="364">
        <v>1126</v>
      </c>
      <c r="F13" s="365">
        <v>1096</v>
      </c>
      <c r="G13" s="364">
        <v>7.5</v>
      </c>
      <c r="H13" s="365">
        <v>7.2</v>
      </c>
      <c r="I13" s="364">
        <v>6.9</v>
      </c>
      <c r="J13" s="365">
        <v>6.7</v>
      </c>
      <c r="K13" s="368">
        <f t="shared" si="0"/>
        <v>11.645962732919253</v>
      </c>
      <c r="L13" s="376">
        <v>9.7</v>
      </c>
      <c r="M13" s="371">
        <v>502</v>
      </c>
      <c r="N13" s="371">
        <v>500</v>
      </c>
      <c r="O13" s="377">
        <v>3.2</v>
      </c>
      <c r="P13" s="370">
        <v>3</v>
      </c>
    </row>
    <row r="14" spans="1:16" ht="15">
      <c r="A14" s="373" t="s">
        <v>6</v>
      </c>
      <c r="B14" s="374">
        <v>2736</v>
      </c>
      <c r="C14" s="375">
        <v>2682</v>
      </c>
      <c r="D14" s="375">
        <v>2682</v>
      </c>
      <c r="E14" s="364">
        <v>4449</v>
      </c>
      <c r="F14" s="365">
        <v>4130</v>
      </c>
      <c r="G14" s="364">
        <v>26</v>
      </c>
      <c r="H14" s="365">
        <v>26</v>
      </c>
      <c r="I14" s="364">
        <v>25</v>
      </c>
      <c r="J14" s="365">
        <v>24</v>
      </c>
      <c r="K14" s="368">
        <f t="shared" si="0"/>
        <v>9.694258016405668</v>
      </c>
      <c r="L14" s="376">
        <v>8.4</v>
      </c>
      <c r="M14" s="371">
        <v>440</v>
      </c>
      <c r="N14" s="370">
        <v>440</v>
      </c>
      <c r="O14" s="377">
        <v>2.2</v>
      </c>
      <c r="P14" s="370">
        <v>2.2</v>
      </c>
    </row>
    <row r="15" spans="1:16" ht="15">
      <c r="A15" s="373" t="s">
        <v>7</v>
      </c>
      <c r="B15" s="374">
        <v>544</v>
      </c>
      <c r="C15" s="375">
        <v>536</v>
      </c>
      <c r="D15" s="375">
        <v>536</v>
      </c>
      <c r="E15" s="364">
        <v>1104.3</v>
      </c>
      <c r="F15" s="365">
        <v>1135</v>
      </c>
      <c r="G15" s="364">
        <v>5.9</v>
      </c>
      <c r="H15" s="365">
        <v>6.1</v>
      </c>
      <c r="I15" s="364">
        <v>5.3</v>
      </c>
      <c r="J15" s="365">
        <v>5.5</v>
      </c>
      <c r="K15" s="368">
        <f t="shared" si="0"/>
        <v>11.007462686567164</v>
      </c>
      <c r="L15" s="376">
        <v>11</v>
      </c>
      <c r="M15" s="371">
        <v>67.6</v>
      </c>
      <c r="N15" s="370">
        <v>62.1</v>
      </c>
      <c r="O15" s="377">
        <v>0.4</v>
      </c>
      <c r="P15" s="370">
        <v>0.3</v>
      </c>
    </row>
    <row r="16" spans="1:16" ht="16.5" customHeight="1">
      <c r="A16" s="373" t="s">
        <v>8</v>
      </c>
      <c r="B16" s="374">
        <v>500</v>
      </c>
      <c r="C16" s="375">
        <v>493</v>
      </c>
      <c r="D16" s="375">
        <v>493</v>
      </c>
      <c r="E16" s="364">
        <v>1312.4</v>
      </c>
      <c r="F16" s="365">
        <v>1497.3</v>
      </c>
      <c r="G16" s="364">
        <v>6.2</v>
      </c>
      <c r="H16" s="365">
        <v>8.5</v>
      </c>
      <c r="I16" s="364">
        <v>5.9</v>
      </c>
      <c r="J16" s="365">
        <v>7.8</v>
      </c>
      <c r="K16" s="368">
        <f t="shared" si="0"/>
        <v>12.57606490872211</v>
      </c>
      <c r="L16" s="376">
        <v>13</v>
      </c>
      <c r="M16" s="371">
        <v>2570</v>
      </c>
      <c r="N16" s="370">
        <v>2514</v>
      </c>
      <c r="O16" s="378">
        <v>15</v>
      </c>
      <c r="P16" s="379">
        <v>14</v>
      </c>
    </row>
    <row r="17" spans="1:16" ht="16.5" customHeight="1">
      <c r="A17" s="373" t="s">
        <v>9</v>
      </c>
      <c r="B17" s="374">
        <v>1400</v>
      </c>
      <c r="C17" s="375">
        <v>1544</v>
      </c>
      <c r="D17" s="375">
        <v>1544</v>
      </c>
      <c r="E17" s="364">
        <v>6621</v>
      </c>
      <c r="F17" s="365">
        <v>3577</v>
      </c>
      <c r="G17" s="364">
        <v>38.8</v>
      </c>
      <c r="H17" s="365">
        <v>18.7</v>
      </c>
      <c r="I17" s="364">
        <v>38.4</v>
      </c>
      <c r="J17" s="365">
        <v>18.5</v>
      </c>
      <c r="K17" s="368">
        <f t="shared" si="0"/>
        <v>25.129533678756474</v>
      </c>
      <c r="L17" s="376">
        <v>18.7</v>
      </c>
      <c r="M17" s="371">
        <v>423</v>
      </c>
      <c r="N17" s="370">
        <v>393</v>
      </c>
      <c r="O17" s="380">
        <v>2</v>
      </c>
      <c r="P17" s="381">
        <v>2</v>
      </c>
    </row>
    <row r="18" spans="1:16" ht="15">
      <c r="A18" s="373" t="s">
        <v>10</v>
      </c>
      <c r="B18" s="374">
        <v>475</v>
      </c>
      <c r="C18" s="375">
        <v>523</v>
      </c>
      <c r="D18" s="375">
        <v>523</v>
      </c>
      <c r="E18" s="364">
        <v>976</v>
      </c>
      <c r="F18" s="365">
        <v>1020.6</v>
      </c>
      <c r="G18" s="364">
        <v>5.4</v>
      </c>
      <c r="H18" s="365">
        <v>5.1</v>
      </c>
      <c r="I18" s="364">
        <v>5</v>
      </c>
      <c r="J18" s="365">
        <v>5</v>
      </c>
      <c r="K18" s="368">
        <f t="shared" si="0"/>
        <v>10.325047801147228</v>
      </c>
      <c r="L18" s="376">
        <v>9</v>
      </c>
      <c r="M18" s="371">
        <v>1010.6</v>
      </c>
      <c r="N18" s="370">
        <v>913.8</v>
      </c>
      <c r="O18" s="380">
        <v>5.4</v>
      </c>
      <c r="P18" s="381">
        <v>5</v>
      </c>
    </row>
    <row r="19" spans="1:16" ht="15">
      <c r="A19" s="373" t="s">
        <v>116</v>
      </c>
      <c r="B19" s="374">
        <v>1258</v>
      </c>
      <c r="C19" s="375">
        <v>1217</v>
      </c>
      <c r="D19" s="375">
        <v>1164</v>
      </c>
      <c r="E19" s="364">
        <v>2988</v>
      </c>
      <c r="F19" s="365">
        <v>2988</v>
      </c>
      <c r="G19" s="364">
        <v>13.7</v>
      </c>
      <c r="H19" s="365">
        <v>13.9</v>
      </c>
      <c r="I19" s="364">
        <v>11</v>
      </c>
      <c r="J19" s="365">
        <v>10.5</v>
      </c>
      <c r="K19" s="368">
        <f t="shared" si="0"/>
        <v>11.76975945017182</v>
      </c>
      <c r="L19" s="376">
        <v>11.2</v>
      </c>
      <c r="M19" s="371">
        <v>718</v>
      </c>
      <c r="N19" s="370">
        <v>718</v>
      </c>
      <c r="O19" s="380">
        <v>4</v>
      </c>
      <c r="P19" s="381">
        <v>4</v>
      </c>
    </row>
    <row r="20" spans="1:16" ht="15">
      <c r="A20" s="373" t="s">
        <v>11</v>
      </c>
      <c r="B20" s="374">
        <v>1250</v>
      </c>
      <c r="C20" s="375">
        <v>1220</v>
      </c>
      <c r="D20" s="375">
        <v>1220</v>
      </c>
      <c r="E20" s="364">
        <v>3080</v>
      </c>
      <c r="F20" s="365">
        <v>3060</v>
      </c>
      <c r="G20" s="364">
        <v>14.7</v>
      </c>
      <c r="H20" s="365">
        <v>14.1</v>
      </c>
      <c r="I20" s="364">
        <v>12.8</v>
      </c>
      <c r="J20" s="365">
        <v>12.2</v>
      </c>
      <c r="K20" s="368">
        <f t="shared" si="0"/>
        <v>12.049180327868852</v>
      </c>
      <c r="L20" s="376">
        <v>11.5</v>
      </c>
      <c r="M20" s="371">
        <v>204</v>
      </c>
      <c r="N20" s="370">
        <v>202</v>
      </c>
      <c r="O20" s="380">
        <v>1</v>
      </c>
      <c r="P20" s="381">
        <v>1</v>
      </c>
    </row>
    <row r="21" spans="1:67" s="383" customFormat="1" ht="16.5" customHeight="1">
      <c r="A21" s="373" t="s">
        <v>12</v>
      </c>
      <c r="B21" s="374">
        <v>623</v>
      </c>
      <c r="C21" s="375">
        <v>589</v>
      </c>
      <c r="D21" s="375">
        <v>589</v>
      </c>
      <c r="E21" s="364">
        <v>957.3</v>
      </c>
      <c r="F21" s="365">
        <v>1093.9</v>
      </c>
      <c r="G21" s="364">
        <v>5.3</v>
      </c>
      <c r="H21" s="365">
        <v>6.4</v>
      </c>
      <c r="I21" s="364">
        <v>3.5</v>
      </c>
      <c r="J21" s="365">
        <v>4.3</v>
      </c>
      <c r="K21" s="368">
        <f t="shared" si="0"/>
        <v>8.99830220713073</v>
      </c>
      <c r="L21" s="376">
        <v>10.4</v>
      </c>
      <c r="M21" s="371">
        <v>321</v>
      </c>
      <c r="N21" s="371">
        <v>373.2</v>
      </c>
      <c r="O21" s="380">
        <v>1.5</v>
      </c>
      <c r="P21" s="381">
        <v>1.8</v>
      </c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</row>
    <row r="22" spans="1:16" ht="15">
      <c r="A22" s="373" t="s">
        <v>22</v>
      </c>
      <c r="B22" s="374">
        <v>1011</v>
      </c>
      <c r="C22" s="375">
        <v>1010</v>
      </c>
      <c r="D22" s="375">
        <v>1010</v>
      </c>
      <c r="E22" s="364">
        <v>2105</v>
      </c>
      <c r="F22" s="365">
        <v>2208</v>
      </c>
      <c r="G22" s="364">
        <v>12.5</v>
      </c>
      <c r="H22" s="365">
        <v>13.3</v>
      </c>
      <c r="I22" s="364">
        <v>11.8</v>
      </c>
      <c r="J22" s="365">
        <v>12.8</v>
      </c>
      <c r="K22" s="368">
        <f t="shared" si="0"/>
        <v>12.376237623762377</v>
      </c>
      <c r="L22" s="376">
        <v>12.9</v>
      </c>
      <c r="M22" s="371">
        <v>1817</v>
      </c>
      <c r="N22" s="370">
        <v>2025</v>
      </c>
      <c r="O22" s="380">
        <v>6.2</v>
      </c>
      <c r="P22" s="381">
        <v>7.8</v>
      </c>
    </row>
    <row r="23" spans="1:16" ht="15" customHeight="1">
      <c r="A23" s="373" t="s">
        <v>117</v>
      </c>
      <c r="B23" s="374">
        <v>1761</v>
      </c>
      <c r="C23" s="375">
        <v>1647</v>
      </c>
      <c r="D23" s="375">
        <v>1647</v>
      </c>
      <c r="E23" s="364">
        <v>7541</v>
      </c>
      <c r="F23" s="384">
        <v>7388</v>
      </c>
      <c r="G23" s="385">
        <v>37.8</v>
      </c>
      <c r="H23" s="365">
        <v>33.7</v>
      </c>
      <c r="I23" s="364">
        <v>37.5</v>
      </c>
      <c r="J23" s="365">
        <v>32.4</v>
      </c>
      <c r="K23" s="368">
        <f t="shared" si="0"/>
        <v>22.950819672131146</v>
      </c>
      <c r="L23" s="376">
        <v>19</v>
      </c>
      <c r="M23" s="371">
        <v>726.5</v>
      </c>
      <c r="N23" s="370">
        <v>701.2</v>
      </c>
      <c r="O23" s="380">
        <v>4</v>
      </c>
      <c r="P23" s="381">
        <v>4.2</v>
      </c>
    </row>
    <row r="24" spans="1:16" ht="15">
      <c r="A24" s="373" t="s">
        <v>13</v>
      </c>
      <c r="B24" s="374">
        <v>466</v>
      </c>
      <c r="C24" s="375">
        <v>400</v>
      </c>
      <c r="D24" s="375">
        <v>400</v>
      </c>
      <c r="E24" s="364">
        <v>1093.5</v>
      </c>
      <c r="F24" s="365">
        <v>1065.9</v>
      </c>
      <c r="G24" s="364">
        <v>4.9</v>
      </c>
      <c r="H24" s="365">
        <v>4.8</v>
      </c>
      <c r="I24" s="364">
        <v>2.7</v>
      </c>
      <c r="J24" s="365">
        <v>2.6</v>
      </c>
      <c r="K24" s="368">
        <f t="shared" si="0"/>
        <v>12.25</v>
      </c>
      <c r="L24" s="376">
        <v>10.8</v>
      </c>
      <c r="M24" s="371">
        <v>511.7</v>
      </c>
      <c r="N24" s="370">
        <v>496.4</v>
      </c>
      <c r="O24" s="380">
        <v>3</v>
      </c>
      <c r="P24" s="381">
        <v>3</v>
      </c>
    </row>
    <row r="25" spans="1:16" ht="15">
      <c r="A25" s="373" t="s">
        <v>14</v>
      </c>
      <c r="B25" s="374">
        <v>1490</v>
      </c>
      <c r="C25" s="375">
        <v>1497</v>
      </c>
      <c r="D25" s="375">
        <v>1497</v>
      </c>
      <c r="E25" s="365">
        <v>5067.7</v>
      </c>
      <c r="F25" s="365">
        <v>4820.4</v>
      </c>
      <c r="G25" s="364">
        <v>25.5</v>
      </c>
      <c r="H25" s="365">
        <v>22.6</v>
      </c>
      <c r="I25" s="364">
        <v>23.7</v>
      </c>
      <c r="J25" s="365">
        <v>20</v>
      </c>
      <c r="K25" s="368">
        <f t="shared" si="0"/>
        <v>17.034068136272545</v>
      </c>
      <c r="L25" s="376">
        <v>15.2</v>
      </c>
      <c r="M25" s="370"/>
      <c r="N25" s="370"/>
      <c r="O25" s="386"/>
      <c r="P25" s="387"/>
    </row>
    <row r="26" spans="1:16" ht="15">
      <c r="A26" s="373" t="s">
        <v>118</v>
      </c>
      <c r="B26" s="374">
        <v>721</v>
      </c>
      <c r="C26" s="375">
        <v>740</v>
      </c>
      <c r="D26" s="375">
        <v>740</v>
      </c>
      <c r="E26" s="364">
        <v>1001.4</v>
      </c>
      <c r="F26" s="365">
        <v>1032.6</v>
      </c>
      <c r="G26" s="364">
        <v>6.6</v>
      </c>
      <c r="H26" s="365">
        <v>7.5</v>
      </c>
      <c r="I26" s="364">
        <v>6</v>
      </c>
      <c r="J26" s="365">
        <v>7</v>
      </c>
      <c r="K26" s="368">
        <f t="shared" si="0"/>
        <v>8.918918918918918</v>
      </c>
      <c r="L26" s="376">
        <v>9.2</v>
      </c>
      <c r="M26" s="370">
        <v>2640</v>
      </c>
      <c r="N26" s="370">
        <v>2741</v>
      </c>
      <c r="O26" s="377">
        <v>11</v>
      </c>
      <c r="P26" s="370">
        <v>11</v>
      </c>
    </row>
    <row r="27" spans="1:16" ht="15">
      <c r="A27" s="373" t="s">
        <v>15</v>
      </c>
      <c r="B27" s="374">
        <v>4619</v>
      </c>
      <c r="C27" s="375">
        <v>4682</v>
      </c>
      <c r="D27" s="375">
        <v>4682</v>
      </c>
      <c r="E27" s="364">
        <v>18309</v>
      </c>
      <c r="F27" s="365">
        <v>16488</v>
      </c>
      <c r="G27" s="364">
        <v>90</v>
      </c>
      <c r="H27" s="365">
        <v>82</v>
      </c>
      <c r="I27" s="364">
        <v>78</v>
      </c>
      <c r="J27" s="365">
        <v>73</v>
      </c>
      <c r="K27" s="368">
        <f t="shared" si="0"/>
        <v>19.222554463904313</v>
      </c>
      <c r="L27" s="376">
        <v>18.5</v>
      </c>
      <c r="M27" s="370">
        <v>1050</v>
      </c>
      <c r="N27" s="370">
        <v>1270</v>
      </c>
      <c r="O27" s="377">
        <v>5</v>
      </c>
      <c r="P27" s="370">
        <v>6</v>
      </c>
    </row>
    <row r="28" spans="1:16" ht="0.75" customHeight="1">
      <c r="A28" s="388" t="s">
        <v>119</v>
      </c>
      <c r="B28" s="389">
        <v>100</v>
      </c>
      <c r="C28" s="390">
        <v>100</v>
      </c>
      <c r="D28" s="390">
        <v>100</v>
      </c>
      <c r="E28" s="391">
        <v>68</v>
      </c>
      <c r="F28" s="392">
        <v>0</v>
      </c>
      <c r="G28" s="391">
        <v>0.7</v>
      </c>
      <c r="H28" s="392">
        <v>0.7</v>
      </c>
      <c r="I28" s="391">
        <v>2.4</v>
      </c>
      <c r="J28" s="393">
        <v>2.4</v>
      </c>
      <c r="K28" s="394">
        <f t="shared" si="0"/>
        <v>6.999999999999999</v>
      </c>
      <c r="L28" s="395">
        <v>7</v>
      </c>
      <c r="M28" s="396"/>
      <c r="N28" s="397"/>
      <c r="O28" s="398"/>
      <c r="P28" s="399"/>
    </row>
    <row r="29" spans="1:16" ht="14.25">
      <c r="A29" s="400" t="s">
        <v>120</v>
      </c>
      <c r="B29" s="401">
        <f aca="true" t="shared" si="1" ref="B29:J29">SUM(B7:B27)</f>
        <v>23312</v>
      </c>
      <c r="C29" s="401">
        <f t="shared" si="1"/>
        <v>23294</v>
      </c>
      <c r="D29" s="401">
        <f t="shared" si="1"/>
        <v>23241</v>
      </c>
      <c r="E29" s="402">
        <f t="shared" si="1"/>
        <v>67009.7</v>
      </c>
      <c r="F29" s="402">
        <f t="shared" si="1"/>
        <v>61123.5</v>
      </c>
      <c r="G29" s="402">
        <f t="shared" si="1"/>
        <v>349.8</v>
      </c>
      <c r="H29" s="402">
        <f t="shared" si="1"/>
        <v>318.80000000000007</v>
      </c>
      <c r="I29" s="402">
        <f t="shared" si="1"/>
        <v>316.79999999999995</v>
      </c>
      <c r="J29" s="402">
        <f t="shared" si="1"/>
        <v>288.9</v>
      </c>
      <c r="K29" s="403">
        <f t="shared" si="0"/>
        <v>15.050987479024139</v>
      </c>
      <c r="L29" s="404">
        <v>13.7</v>
      </c>
      <c r="M29" s="402">
        <f>SUM(M7:M28)</f>
        <v>16862.300000000003</v>
      </c>
      <c r="N29" s="405">
        <f>SUM(N7:N28)</f>
        <v>16824.9</v>
      </c>
      <c r="O29" s="405">
        <f>SUM(O7:O28)</f>
        <v>87.6</v>
      </c>
      <c r="P29" s="405">
        <f>SUM(P7:P28)</f>
        <v>86.8</v>
      </c>
    </row>
    <row r="30" ht="12.75">
      <c r="A30" s="382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2019-08-05T04:18:16Z</cp:lastPrinted>
  <dcterms:created xsi:type="dcterms:W3CDTF">2019-06-10T04:09:44Z</dcterms:created>
  <dcterms:modified xsi:type="dcterms:W3CDTF">2019-08-05T06:59:41Z</dcterms:modified>
  <cp:category/>
  <cp:version/>
  <cp:contentType/>
  <cp:contentStatus/>
</cp:coreProperties>
</file>