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Titles" localSheetId="0">('уборка зерновые'!$A:$A,'уборка зерновые'!$3:$27)</definedName>
    <definedName name="_xlnm.Print_Area" localSheetId="2">'уборка кормовых'!$A$1:$M$27</definedName>
  </definedNames>
  <calcPr fullCalcOnLoad="1"/>
</workbook>
</file>

<file path=xl/sharedStrings.xml><?xml version="1.0" encoding="utf-8"?>
<sst xmlns="http://schemas.openxmlformats.org/spreadsheetml/2006/main" count="344" uniqueCount="118">
  <si>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</si>
  <si>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</si>
  <si>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</si>
  <si>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</si>
  <si>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</si>
  <si>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</si>
  <si>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</si>
  <si>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</si>
  <si>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</si>
  <si>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</si>
  <si>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</si>
  <si>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</si>
  <si>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</si>
  <si>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</si>
  <si>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</si>
  <si>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</si>
  <si>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</si>
  <si>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</si>
  <si>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</si>
  <si>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</si>
  <si>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</si>
  <si>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</si>
  <si>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</si>
  <si>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</si>
  <si>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</si>
  <si>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</si>
  <si>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</si>
  <si>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</si>
  <si>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</si>
  <si>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</si>
  <si>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</si>
  <si>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</si>
  <si>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</si>
  <si>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</si>
  <si>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</si>
  <si>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</si>
  <si>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</si>
  <si>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</si>
  <si>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</si>
  <si>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</si>
  <si>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</si>
  <si>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</si>
  <si>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</si>
  <si>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</si>
  <si>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</si>
  <si>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</si>
  <si>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</si>
  <si>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</si>
  <si>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</si>
  <si>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</si>
  <si>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</si>
  <si>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</si>
  <si>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</si>
  <si>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</si>
  <si>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</si>
  <si>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</si>
  <si>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</si>
  <si>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</si>
  <si>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</si>
  <si>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</si>
  <si>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</si>
  <si>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</si>
  <si>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</si>
  <si>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</si>
  <si>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</si>
  <si>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</si>
  <si>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</si>
  <si>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</si>
  <si>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</si>
  <si>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</si>
  <si>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</si>
  <si>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</si>
  <si>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</si>
  <si>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</si>
  <si>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</si>
  <si>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</si>
  <si>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</si>
  <si>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</si>
  <si>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</si>
  <si>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</si>
  <si>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</si>
  <si>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</si>
  <si>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</si>
  <si>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</si>
  <si>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</si>
  <si>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</si>
  <si>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</si>
  <si>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</si>
  <si>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                                                         (КФХ и с/х организации), тонн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</si>
  <si>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</si>
  <si>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</si>
  <si>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</si>
  <si>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</si>
  <si>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</si>
  <si>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</si>
  <si>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</si>
  <si>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</si>
  <si>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</si>
  <si>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</si>
  <si>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</si>
  <si>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</si>
  <si>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</si>
  <si>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</si>
  <si>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</si>
  <si>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</si>
  <si>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</si>
  <si>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</si>
  <si>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</si>
  <si>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</si>
  <si>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</si>
  <si>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</si>
  <si>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</si>
  <si>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</si>
  <si>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</si>
  <si>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ИТОГО:</t>
  </si>
  <si>
    <t>14.08</t>
  </si>
  <si>
    <t>Уборка сельскохозяйственных культур     15.08.2017</t>
  </si>
  <si>
    <t>15.08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</si>
</sst>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3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61" applyFont="1" applyFill="1" applyBorder="1" applyAlignment="1" applyProtection="1">
      <alignment vertical="center"/>
      <protection locked="0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24" borderId="10" xfId="61" applyFont="1" applyFill="1" applyBorder="1" applyAlignment="1" applyProtection="1">
      <alignment vertical="center"/>
      <protection locked="0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0" xfId="61" applyNumberFormat="1" applyFont="1" applyFill="1" applyBorder="1" applyAlignment="1" applyProtection="1">
      <alignment horizontal="center" vertical="center"/>
      <protection locked="0"/>
    </xf>
    <xf numFmtId="3" fontId="23" fillId="2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22" fillId="0" borderId="10" xfId="58" applyFont="1" applyBorder="1">
      <alignment/>
      <protection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166" fontId="22" fillId="0" borderId="10" xfId="0" applyNumberFormat="1" applyFont="1" applyBorder="1" applyAlignment="1">
      <alignment horizontal="center" vertical="center" wrapText="1"/>
    </xf>
    <xf numFmtId="0" fontId="22" fillId="0" borderId="10" xfId="58" applyFont="1" applyBorder="1" applyAlignment="1">
      <alignment horizontal="center" vertical="center"/>
      <protection/>
    </xf>
    <xf numFmtId="0" fontId="22" fillId="0" borderId="10" xfId="58" applyFont="1" applyFill="1" applyBorder="1">
      <alignment/>
      <protection/>
    </xf>
    <xf numFmtId="0" fontId="22" fillId="24" borderId="10" xfId="58" applyFont="1" applyFill="1" applyBorder="1" applyAlignment="1">
      <alignment horizontal="center" vertical="center"/>
      <protection/>
    </xf>
    <xf numFmtId="0" fontId="19" fillId="0" borderId="10" xfId="58" applyFont="1" applyBorder="1">
      <alignment/>
      <protection/>
    </xf>
    <xf numFmtId="1" fontId="19" fillId="0" borderId="10" xfId="58" applyNumberFormat="1" applyFont="1" applyBorder="1" applyAlignment="1">
      <alignment horizontal="center" vertical="center"/>
      <protection/>
    </xf>
    <xf numFmtId="164" fontId="19" fillId="0" borderId="10" xfId="58" applyNumberFormat="1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 horizontal="center" vertical="center" wrapText="1"/>
    </xf>
    <xf numFmtId="0" fontId="0" fillId="25" borderId="0" xfId="0" applyFill="1" applyAlignment="1">
      <alignment/>
    </xf>
    <xf numFmtId="0" fontId="21" fillId="25" borderId="0" xfId="0" applyFont="1" applyFill="1" applyAlignment="1">
      <alignment horizontal="center" vertical="center" wrapText="1"/>
    </xf>
    <xf numFmtId="0" fontId="19" fillId="25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22" fillId="25" borderId="10" xfId="58" applyFont="1" applyFill="1" applyBorder="1" applyAlignment="1" applyProtection="1">
      <alignment horizontal="left" vertical="center" wrapText="1"/>
      <protection locked="0"/>
    </xf>
    <xf numFmtId="0" fontId="22" fillId="25" borderId="10" xfId="58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58" applyFont="1" applyFill="1" applyBorder="1" applyAlignment="1" applyProtection="1">
      <alignment horizontal="center" vertical="center" wrapText="1"/>
      <protection locked="0"/>
    </xf>
    <xf numFmtId="1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>
      <alignment horizontal="center" vertical="center" wrapText="1"/>
    </xf>
    <xf numFmtId="2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3" xfId="58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center" vertical="center" wrapText="1"/>
      <protection locked="0"/>
    </xf>
    <xf numFmtId="1" fontId="22" fillId="24" borderId="10" xfId="0" applyNumberFormat="1" applyFont="1" applyFill="1" applyBorder="1" applyAlignment="1" applyProtection="1">
      <alignment horizontal="center" vertical="center" wrapText="1"/>
      <protection/>
    </xf>
    <xf numFmtId="2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4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 locked="0"/>
    </xf>
    <xf numFmtId="2" fontId="22" fillId="24" borderId="10" xfId="0" applyNumberFormat="1" applyFont="1" applyFill="1" applyBorder="1" applyAlignment="1">
      <alignment horizontal="center" vertical="center" wrapText="1"/>
    </xf>
    <xf numFmtId="164" fontId="22" fillId="24" borderId="11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4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58" applyFont="1" applyFill="1" applyBorder="1" applyAlignment="1" applyProtection="1">
      <alignment horizontal="center" vertical="center" wrapText="1"/>
      <protection hidden="1" locked="0"/>
    </xf>
    <xf numFmtId="164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8" applyFont="1" applyFill="1" applyBorder="1" applyAlignment="1" applyProtection="1">
      <alignment horizontal="center" vertical="center" wrapText="1"/>
      <protection hidden="1"/>
    </xf>
    <xf numFmtId="0" fontId="22" fillId="25" borderId="11" xfId="58" applyFont="1" applyFill="1" applyBorder="1" applyAlignment="1" applyProtection="1">
      <alignment horizontal="center" vertical="center" wrapText="1"/>
      <protection hidden="1"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 locked="0"/>
    </xf>
    <xf numFmtId="2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2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8" applyNumberFormat="1" applyFont="1" applyFill="1" applyBorder="1" applyAlignment="1" applyProtection="1">
      <alignment horizontal="center" vertical="center" wrapText="1"/>
      <protection hidden="1"/>
    </xf>
    <xf numFmtId="1" fontId="22" fillId="24" borderId="12" xfId="0" applyNumberFormat="1" applyFont="1" applyFill="1" applyBorder="1" applyAlignment="1">
      <alignment horizontal="center" vertical="center" wrapText="1"/>
    </xf>
    <xf numFmtId="1" fontId="22" fillId="24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2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7" applyNumberFormat="1" applyFont="1" applyFill="1" applyBorder="1" applyAlignment="1" applyProtection="1">
      <alignment horizontal="center" vertical="center" wrapText="1"/>
      <protection hidden="1"/>
    </xf>
    <xf numFmtId="2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/>
    </xf>
    <xf numFmtId="2" fontId="22" fillId="25" borderId="10" xfId="0" applyNumberFormat="1" applyFont="1" applyFill="1" applyBorder="1" applyAlignment="1" applyProtection="1">
      <alignment horizontal="center" vertical="center" wrapText="1"/>
      <protection/>
    </xf>
    <xf numFmtId="3" fontId="22" fillId="25" borderId="12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64" fontId="19" fillId="25" borderId="11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Font="1" applyFill="1" applyBorder="1" applyAlignment="1" applyProtection="1">
      <alignment horizontal="left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/>
    </xf>
    <xf numFmtId="1" fontId="19" fillId="25" borderId="10" xfId="58" applyNumberFormat="1" applyFont="1" applyFill="1" applyBorder="1" applyAlignment="1" applyProtection="1">
      <alignment horizontal="center" vertical="center" wrapText="1"/>
      <protection/>
    </xf>
    <xf numFmtId="2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0" xfId="58" applyNumberFormat="1" applyFont="1" applyFill="1" applyBorder="1" applyAlignment="1" applyProtection="1">
      <alignment horizontal="center" vertical="center" wrapText="1"/>
      <protection/>
    </xf>
    <xf numFmtId="2" fontId="19" fillId="25" borderId="10" xfId="0" applyNumberFormat="1" applyFont="1" applyFill="1" applyBorder="1" applyAlignment="1">
      <alignment horizontal="center" vertical="center" wrapText="1"/>
    </xf>
    <xf numFmtId="0" fontId="19" fillId="25" borderId="12" xfId="58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>
      <alignment horizontal="center" vertical="center" wrapText="1"/>
    </xf>
    <xf numFmtId="0" fontId="19" fillId="25" borderId="12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2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1" fontId="19" fillId="25" borderId="12" xfId="58" applyNumberFormat="1" applyFont="1" applyFill="1" applyBorder="1" applyAlignment="1" applyProtection="1">
      <alignment horizontal="center" vertical="center" wrapText="1"/>
      <protection/>
    </xf>
    <xf numFmtId="1" fontId="19" fillId="25" borderId="13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Font="1" applyFill="1" applyBorder="1" applyAlignment="1" applyProtection="1">
      <alignment horizontal="center" vertical="center" wrapText="1"/>
      <protection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164" fontId="22" fillId="25" borderId="10" xfId="58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Font="1" applyFill="1" applyBorder="1" applyAlignment="1" applyProtection="1">
      <alignment horizontal="center" vertical="center" wrapText="1"/>
      <protection/>
    </xf>
    <xf numFmtId="164" fontId="22" fillId="25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2" xfId="58" applyNumberFormat="1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/>
    </xf>
    <xf numFmtId="1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3" xfId="58" applyNumberFormat="1" applyFont="1" applyFill="1" applyBorder="1" applyAlignment="1" applyProtection="1">
      <alignment horizontal="center" vertical="center" wrapText="1"/>
      <protection/>
    </xf>
    <xf numFmtId="14" fontId="19" fillId="25" borderId="0" xfId="0" applyNumberFormat="1" applyFont="1" applyFill="1" applyBorder="1" applyAlignment="1" applyProtection="1">
      <alignment horizontal="center"/>
      <protection locked="0"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0" fontId="19" fillId="24" borderId="10" xfId="54" applyFont="1" applyFill="1" applyBorder="1" applyAlignment="1" applyProtection="1">
      <alignment horizontal="center" vertical="center" textRotation="90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24" fillId="25" borderId="12" xfId="0" applyFont="1" applyFill="1" applyBorder="1" applyAlignment="1" applyProtection="1">
      <alignment horizontal="center" vertical="center" wrapText="1"/>
      <protection/>
    </xf>
    <xf numFmtId="0" fontId="24" fillId="25" borderId="10" xfId="0" applyFont="1" applyFill="1" applyBorder="1" applyAlignment="1" applyProtection="1">
      <alignment horizontal="center" vertical="center" wrapText="1"/>
      <protection/>
    </xf>
    <xf numFmtId="164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0" applyNumberFormat="1" applyFont="1" applyFill="1" applyBorder="1" applyAlignment="1" applyProtection="1">
      <alignment horizontal="center" vertical="center" wrapText="1"/>
      <protection/>
    </xf>
    <xf numFmtId="3" fontId="19" fillId="25" borderId="12" xfId="58" applyNumberFormat="1" applyFont="1" applyFill="1" applyBorder="1" applyAlignment="1" applyProtection="1">
      <alignment horizontal="center" vertical="center" wrapText="1"/>
      <protection/>
    </xf>
    <xf numFmtId="165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2" xfId="0" applyNumberFormat="1" applyFont="1" applyFill="1" applyBorder="1" applyAlignment="1" applyProtection="1">
      <alignment horizontal="center" vertical="center" wrapText="1"/>
      <protection/>
    </xf>
    <xf numFmtId="1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>
      <alignment horizontal="left" vertical="center" wrapText="1"/>
    </xf>
    <xf numFmtId="164" fontId="22" fillId="25" borderId="11" xfId="0" applyNumberFormat="1" applyFont="1" applyFill="1" applyBorder="1" applyAlignment="1">
      <alignment horizontal="center" vertical="center" wrapText="1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49" fontId="28" fillId="0" borderId="10" xfId="56" applyNumberFormat="1" applyFont="1" applyFill="1" applyBorder="1" applyAlignment="1">
      <alignment horizontal="center" vertical="center"/>
      <protection/>
    </xf>
    <xf numFmtId="0" fontId="29" fillId="0" borderId="10" xfId="56" applyFont="1" applyFill="1" applyBorder="1" applyAlignment="1">
      <alignment vertical="top" wrapText="1"/>
      <protection/>
    </xf>
    <xf numFmtId="1" fontId="28" fillId="0" borderId="10" xfId="56" applyNumberFormat="1" applyFont="1" applyFill="1" applyBorder="1" applyAlignment="1">
      <alignment horizontal="center"/>
      <protection/>
    </xf>
    <xf numFmtId="164" fontId="28" fillId="0" borderId="10" xfId="56" applyNumberFormat="1" applyFont="1" applyFill="1" applyBorder="1" applyAlignment="1">
      <alignment horizontal="center"/>
      <protection/>
    </xf>
    <xf numFmtId="164" fontId="28" fillId="0" borderId="10" xfId="59" applyNumberFormat="1" applyFont="1" applyFill="1" applyBorder="1" applyAlignment="1" applyProtection="1">
      <alignment horizontal="center" vertical="center"/>
      <protection locked="0"/>
    </xf>
    <xf numFmtId="164" fontId="28" fillId="0" borderId="10" xfId="59" applyNumberFormat="1" applyFont="1" applyFill="1" applyBorder="1" applyAlignment="1" applyProtection="1">
      <alignment horizontal="center"/>
      <protection/>
    </xf>
    <xf numFmtId="164" fontId="28" fillId="0" borderId="10" xfId="59" applyNumberFormat="1" applyFont="1" applyFill="1" applyBorder="1" applyAlignment="1" applyProtection="1">
      <alignment horizontal="center"/>
      <protection locked="0"/>
    </xf>
    <xf numFmtId="0" fontId="30" fillId="0" borderId="10" xfId="56" applyFont="1" applyFill="1" applyBorder="1" applyAlignment="1">
      <alignment horizontal="center"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64" fontId="27" fillId="0" borderId="10" xfId="56" applyNumberFormat="1" applyFont="1" applyFill="1" applyBorder="1" applyAlignment="1">
      <alignment horizontal="center"/>
      <protection/>
    </xf>
    <xf numFmtId="164" fontId="19" fillId="25" borderId="11" xfId="58" applyNumberFormat="1" applyFont="1" applyFill="1" applyBorder="1" applyAlignment="1" applyProtection="1">
      <alignment horizontal="center" vertical="center" wrapText="1"/>
      <protection hidden="1"/>
    </xf>
    <xf numFmtId="164" fontId="27" fillId="0" borderId="10" xfId="59" applyNumberFormat="1" applyFont="1" applyFill="1" applyBorder="1" applyAlignment="1" applyProtection="1">
      <alignment horizontal="center" vertical="center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4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4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 locked="0"/>
    </xf>
    <xf numFmtId="0" fontId="19" fillId="25" borderId="11" xfId="58" applyFont="1" applyFill="1" applyBorder="1" applyAlignment="1" applyProtection="1">
      <alignment horizontal="center" vertical="center" wrapText="1"/>
      <protection locked="0"/>
    </xf>
    <xf numFmtId="0" fontId="19" fillId="25" borderId="14" xfId="58" applyFont="1" applyFill="1" applyBorder="1" applyAlignment="1" applyProtection="1">
      <alignment horizontal="center" vertical="center" wrapText="1"/>
      <protection locked="0"/>
    </xf>
    <xf numFmtId="0" fontId="19" fillId="25" borderId="15" xfId="58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1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wrapText="1"/>
      <protection locked="0"/>
    </xf>
    <xf numFmtId="14" fontId="20" fillId="25" borderId="16" xfId="0" applyNumberFormat="1" applyFont="1" applyFill="1" applyBorder="1" applyAlignment="1" applyProtection="1">
      <alignment horizontal="center" wrapText="1"/>
      <protection locked="0"/>
    </xf>
    <xf numFmtId="0" fontId="24" fillId="25" borderId="1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 applyProtection="1">
      <alignment horizontal="left" vertical="center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 locked="0"/>
    </xf>
    <xf numFmtId="0" fontId="28" fillId="0" borderId="10" xfId="59" applyFont="1" applyFill="1" applyBorder="1" applyAlignment="1" applyProtection="1">
      <alignment horizontal="center"/>
      <protection locked="0"/>
    </xf>
    <xf numFmtId="0" fontId="28" fillId="0" borderId="10" xfId="60" applyFont="1" applyFill="1" applyBorder="1" applyAlignment="1" applyProtection="1">
      <alignment horizont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Normal="75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20.25390625" style="39" customWidth="1"/>
    <col min="2" max="2" width="8.875" style="39" customWidth="1"/>
    <col min="3" max="3" width="10.375" style="39" customWidth="1"/>
    <col min="4" max="4" width="10.875" style="39" customWidth="1"/>
    <col min="5" max="5" width="10.00390625" style="39" customWidth="1"/>
    <col min="6" max="6" width="11.75390625" style="39" customWidth="1"/>
    <col min="7" max="7" width="8.875" style="39" customWidth="1"/>
    <col min="8" max="8" width="11.125" style="39" customWidth="1"/>
    <col min="9" max="9" width="9.875" style="39" customWidth="1"/>
    <col min="10" max="10" width="8.75390625" style="39" customWidth="1"/>
    <col min="11" max="11" width="9.625" style="39" customWidth="1"/>
    <col min="12" max="12" width="8.625" style="39" customWidth="1"/>
    <col min="13" max="13" width="9.125" style="39" customWidth="1"/>
    <col min="14" max="14" width="8.25390625" style="39" customWidth="1"/>
    <col min="15" max="15" width="6.25390625" style="39" customWidth="1"/>
    <col min="16" max="17" width="7.75390625" style="39" customWidth="1"/>
    <col min="18" max="18" width="8.625" style="39" customWidth="1"/>
    <col min="19" max="19" width="6.875" style="39" bestFit="1" customWidth="1"/>
    <col min="20" max="20" width="6.25390625" style="39" customWidth="1"/>
    <col min="21" max="21" width="7.25390625" style="39" bestFit="1" customWidth="1"/>
    <col min="22" max="22" width="6.875" style="39" bestFit="1" customWidth="1"/>
    <col min="23" max="23" width="8.375" style="39" customWidth="1"/>
    <col min="24" max="24" width="7.375" style="39" customWidth="1"/>
    <col min="25" max="25" width="6.00390625" style="39" customWidth="1"/>
    <col min="26" max="26" width="7.875" style="39" customWidth="1"/>
    <col min="27" max="27" width="7.125" style="39" customWidth="1"/>
    <col min="28" max="28" width="0.12890625" style="39" customWidth="1"/>
    <col min="29" max="29" width="6.875" style="39" hidden="1" customWidth="1"/>
    <col min="30" max="30" width="3.875" style="39" hidden="1" customWidth="1"/>
    <col min="31" max="31" width="6.875" style="39" hidden="1" customWidth="1"/>
    <col min="32" max="32" width="9.25390625" style="39" hidden="1" customWidth="1"/>
    <col min="33" max="33" width="9.75390625" style="39" customWidth="1"/>
    <col min="34" max="34" width="8.625" style="39" customWidth="1"/>
    <col min="35" max="35" width="6.00390625" style="39" customWidth="1"/>
    <col min="36" max="36" width="9.00390625" style="39" customWidth="1"/>
    <col min="37" max="37" width="6.75390625" style="39" customWidth="1"/>
    <col min="38" max="38" width="9.125" style="39" customWidth="1"/>
    <col min="39" max="39" width="9.00390625" style="39" customWidth="1"/>
    <col min="40" max="40" width="5.75390625" style="39" customWidth="1"/>
    <col min="41" max="41" width="8.75390625" style="39" customWidth="1"/>
    <col min="42" max="42" width="6.25390625" style="39" customWidth="1"/>
    <col min="43" max="43" width="0.12890625" style="39" hidden="1" customWidth="1"/>
    <col min="44" max="44" width="6.875" style="39" hidden="1" customWidth="1"/>
    <col min="45" max="45" width="3.875" style="39" hidden="1" customWidth="1"/>
    <col min="46" max="47" width="6.875" style="39" hidden="1" customWidth="1"/>
    <col min="48" max="48" width="9.875" style="39" hidden="1" customWidth="1"/>
    <col min="49" max="49" width="6.875" style="39" hidden="1" customWidth="1"/>
    <col min="50" max="50" width="3.875" style="39" hidden="1" customWidth="1"/>
    <col min="51" max="52" width="6.875" style="39" hidden="1" customWidth="1"/>
    <col min="53" max="53" width="8.375" style="39" customWidth="1"/>
    <col min="54" max="54" width="6.875" style="39" bestFit="1" customWidth="1"/>
    <col min="55" max="55" width="6.00390625" style="39" customWidth="1"/>
    <col min="56" max="56" width="6.875" style="39" bestFit="1" customWidth="1"/>
    <col min="57" max="57" width="6.00390625" style="39" customWidth="1"/>
    <col min="58" max="58" width="9.875" style="39" hidden="1" customWidth="1"/>
    <col min="59" max="59" width="6.875" style="39" hidden="1" customWidth="1"/>
    <col min="60" max="60" width="3.875" style="39" hidden="1" customWidth="1"/>
    <col min="61" max="61" width="6.875" style="39" hidden="1" customWidth="1"/>
    <col min="62" max="62" width="9.25390625" style="39" hidden="1" customWidth="1"/>
    <col min="63" max="63" width="9.875" style="39" hidden="1" customWidth="1"/>
    <col min="64" max="64" width="6.875" style="39" hidden="1" customWidth="1"/>
    <col min="65" max="65" width="3.875" style="39" hidden="1" customWidth="1"/>
    <col min="66" max="67" width="6.875" style="39" hidden="1" customWidth="1"/>
    <col min="68" max="68" width="9.875" style="39" hidden="1" customWidth="1"/>
    <col min="69" max="69" width="6.875" style="39" hidden="1" customWidth="1"/>
    <col min="70" max="70" width="3.875" style="39" hidden="1" customWidth="1"/>
    <col min="71" max="72" width="6.875" style="39" hidden="1" customWidth="1"/>
    <col min="73" max="16384" width="8.875" style="39" customWidth="1"/>
  </cols>
  <sheetData>
    <row r="1" spans="1:72" ht="19.5" customHeight="1">
      <c r="A1" s="36"/>
      <c r="B1" s="37"/>
      <c r="C1" s="192" t="s">
        <v>116</v>
      </c>
      <c r="D1" s="192"/>
      <c r="E1" s="192"/>
      <c r="F1" s="192"/>
      <c r="G1" s="192"/>
      <c r="H1" s="192"/>
      <c r="I1" s="192"/>
      <c r="J1" s="192"/>
      <c r="K1" s="192"/>
      <c r="L1" s="192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</row>
    <row r="2" spans="1:72" ht="18">
      <c r="A2" s="37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</row>
    <row r="3" spans="1:72" ht="15.75" customHeight="1">
      <c r="A3" s="193" t="s">
        <v>0</v>
      </c>
      <c r="B3" s="193" t="s">
        <v>1</v>
      </c>
      <c r="C3" s="193" t="s">
        <v>2</v>
      </c>
      <c r="D3" s="193"/>
      <c r="E3" s="193"/>
      <c r="F3" s="193"/>
      <c r="G3" s="193"/>
      <c r="H3" s="194" t="s">
        <v>3</v>
      </c>
      <c r="I3" s="194"/>
      <c r="J3" s="194"/>
      <c r="K3" s="194"/>
      <c r="L3" s="194"/>
      <c r="M3" s="195" t="s">
        <v>4</v>
      </c>
      <c r="N3" s="195"/>
      <c r="O3" s="195"/>
      <c r="P3" s="195"/>
      <c r="Q3" s="195"/>
      <c r="R3" s="195" t="s">
        <v>5</v>
      </c>
      <c r="S3" s="195"/>
      <c r="T3" s="195"/>
      <c r="U3" s="195"/>
      <c r="V3" s="195"/>
      <c r="W3" s="195" t="s">
        <v>6</v>
      </c>
      <c r="X3" s="195"/>
      <c r="Y3" s="195"/>
      <c r="Z3" s="195"/>
      <c r="AA3" s="195"/>
      <c r="AB3" s="195" t="s">
        <v>7</v>
      </c>
      <c r="AC3" s="195"/>
      <c r="AD3" s="195"/>
      <c r="AE3" s="195"/>
      <c r="AF3" s="195"/>
      <c r="AG3" s="195" t="s">
        <v>8</v>
      </c>
      <c r="AH3" s="195"/>
      <c r="AI3" s="195"/>
      <c r="AJ3" s="195"/>
      <c r="AK3" s="195"/>
      <c r="AL3" s="195" t="s">
        <v>9</v>
      </c>
      <c r="AM3" s="195"/>
      <c r="AN3" s="195"/>
      <c r="AO3" s="195"/>
      <c r="AP3" s="195"/>
      <c r="AQ3" s="195" t="s">
        <v>10</v>
      </c>
      <c r="AR3" s="195"/>
      <c r="AS3" s="195"/>
      <c r="AT3" s="195"/>
      <c r="AU3" s="195"/>
      <c r="AV3" s="195" t="s">
        <v>11</v>
      </c>
      <c r="AW3" s="195"/>
      <c r="AX3" s="195"/>
      <c r="AY3" s="195"/>
      <c r="AZ3" s="195"/>
      <c r="BA3" s="195" t="s">
        <v>12</v>
      </c>
      <c r="BB3" s="195"/>
      <c r="BC3" s="195"/>
      <c r="BD3" s="195"/>
      <c r="BE3" s="195"/>
      <c r="BF3" s="195" t="s">
        <v>13</v>
      </c>
      <c r="BG3" s="195"/>
      <c r="BH3" s="195"/>
      <c r="BI3" s="195"/>
      <c r="BJ3" s="195"/>
      <c r="BK3" s="195" t="s">
        <v>14</v>
      </c>
      <c r="BL3" s="195"/>
      <c r="BM3" s="195"/>
      <c r="BN3" s="195"/>
      <c r="BO3" s="195"/>
      <c r="BP3" s="196" t="s">
        <v>15</v>
      </c>
      <c r="BQ3" s="196"/>
      <c r="BR3" s="196"/>
      <c r="BS3" s="196"/>
      <c r="BT3" s="196"/>
    </row>
    <row r="4" spans="1:72" ht="80.25" customHeight="1">
      <c r="A4" s="193"/>
      <c r="B4" s="193"/>
      <c r="C4" s="41" t="s">
        <v>16</v>
      </c>
      <c r="D4" s="41" t="s">
        <v>17</v>
      </c>
      <c r="E4" s="41" t="s">
        <v>18</v>
      </c>
      <c r="F4" s="41" t="s">
        <v>19</v>
      </c>
      <c r="G4" s="41" t="s">
        <v>20</v>
      </c>
      <c r="H4" s="41" t="s">
        <v>21</v>
      </c>
      <c r="I4" s="41" t="s">
        <v>17</v>
      </c>
      <c r="J4" s="41" t="s">
        <v>18</v>
      </c>
      <c r="K4" s="41" t="s">
        <v>19</v>
      </c>
      <c r="L4" s="42" t="s">
        <v>20</v>
      </c>
      <c r="M4" s="43" t="s">
        <v>22</v>
      </c>
      <c r="N4" s="41" t="s">
        <v>17</v>
      </c>
      <c r="O4" s="41" t="s">
        <v>18</v>
      </c>
      <c r="P4" s="41" t="s">
        <v>19</v>
      </c>
      <c r="Q4" s="42" t="s">
        <v>20</v>
      </c>
      <c r="R4" s="43" t="s">
        <v>21</v>
      </c>
      <c r="S4" s="41" t="s">
        <v>17</v>
      </c>
      <c r="T4" s="41" t="s">
        <v>18</v>
      </c>
      <c r="U4" s="41" t="s">
        <v>19</v>
      </c>
      <c r="V4" s="42" t="s">
        <v>20</v>
      </c>
      <c r="W4" s="43" t="s">
        <v>23</v>
      </c>
      <c r="X4" s="41" t="s">
        <v>17</v>
      </c>
      <c r="Y4" s="41" t="s">
        <v>18</v>
      </c>
      <c r="Z4" s="41" t="s">
        <v>19</v>
      </c>
      <c r="AA4" s="42" t="s">
        <v>20</v>
      </c>
      <c r="AB4" s="43" t="s">
        <v>24</v>
      </c>
      <c r="AC4" s="41" t="s">
        <v>17</v>
      </c>
      <c r="AD4" s="41" t="s">
        <v>18</v>
      </c>
      <c r="AE4" s="41" t="s">
        <v>19</v>
      </c>
      <c r="AF4" s="42" t="s">
        <v>20</v>
      </c>
      <c r="AG4" s="43" t="s">
        <v>25</v>
      </c>
      <c r="AH4" s="41" t="s">
        <v>17</v>
      </c>
      <c r="AI4" s="41" t="s">
        <v>18</v>
      </c>
      <c r="AJ4" s="41" t="s">
        <v>19</v>
      </c>
      <c r="AK4" s="42" t="s">
        <v>20</v>
      </c>
      <c r="AL4" s="43" t="s">
        <v>26</v>
      </c>
      <c r="AM4" s="41" t="s">
        <v>17</v>
      </c>
      <c r="AN4" s="41" t="s">
        <v>18</v>
      </c>
      <c r="AO4" s="41" t="s">
        <v>19</v>
      </c>
      <c r="AP4" s="42" t="s">
        <v>20</v>
      </c>
      <c r="AQ4" s="43" t="s">
        <v>26</v>
      </c>
      <c r="AR4" s="41" t="s">
        <v>17</v>
      </c>
      <c r="AS4" s="41" t="s">
        <v>18</v>
      </c>
      <c r="AT4" s="41" t="s">
        <v>19</v>
      </c>
      <c r="AU4" s="42" t="s">
        <v>20</v>
      </c>
      <c r="AV4" s="43" t="s">
        <v>26</v>
      </c>
      <c r="AW4" s="41" t="s">
        <v>17</v>
      </c>
      <c r="AX4" s="41" t="s">
        <v>18</v>
      </c>
      <c r="AY4" s="41" t="s">
        <v>19</v>
      </c>
      <c r="AZ4" s="42" t="s">
        <v>20</v>
      </c>
      <c r="BA4" s="43" t="s">
        <v>25</v>
      </c>
      <c r="BB4" s="41" t="s">
        <v>17</v>
      </c>
      <c r="BC4" s="41" t="s">
        <v>18</v>
      </c>
      <c r="BD4" s="41" t="s">
        <v>19</v>
      </c>
      <c r="BE4" s="42" t="s">
        <v>20</v>
      </c>
      <c r="BF4" s="43" t="s">
        <v>27</v>
      </c>
      <c r="BG4" s="41" t="s">
        <v>17</v>
      </c>
      <c r="BH4" s="41" t="s">
        <v>18</v>
      </c>
      <c r="BI4" s="41" t="s">
        <v>19</v>
      </c>
      <c r="BJ4" s="42" t="s">
        <v>20</v>
      </c>
      <c r="BK4" s="43" t="s">
        <v>27</v>
      </c>
      <c r="BL4" s="41" t="s">
        <v>17</v>
      </c>
      <c r="BM4" s="41" t="s">
        <v>18</v>
      </c>
      <c r="BN4" s="41" t="s">
        <v>19</v>
      </c>
      <c r="BO4" s="42" t="s">
        <v>20</v>
      </c>
      <c r="BP4" s="43" t="s">
        <v>27</v>
      </c>
      <c r="BQ4" s="41" t="s">
        <v>17</v>
      </c>
      <c r="BR4" s="41" t="s">
        <v>18</v>
      </c>
      <c r="BS4" s="41" t="s">
        <v>19</v>
      </c>
      <c r="BT4" s="44" t="s">
        <v>20</v>
      </c>
    </row>
    <row r="5" spans="1:72" ht="18" customHeight="1">
      <c r="A5" s="187" t="s">
        <v>28</v>
      </c>
      <c r="B5" s="46"/>
      <c r="C5" s="46"/>
      <c r="D5" s="46"/>
      <c r="E5" s="46"/>
      <c r="F5" s="46"/>
      <c r="G5" s="46"/>
      <c r="H5" s="46"/>
      <c r="I5" s="46"/>
      <c r="J5" s="47"/>
      <c r="K5" s="46"/>
      <c r="L5" s="48"/>
      <c r="M5" s="49"/>
      <c r="N5" s="50"/>
      <c r="O5" s="51"/>
      <c r="P5" s="50"/>
      <c r="Q5" s="48"/>
      <c r="R5" s="52"/>
      <c r="S5" s="53"/>
      <c r="T5" s="54"/>
      <c r="U5" s="54"/>
      <c r="V5" s="55"/>
      <c r="W5" s="56"/>
      <c r="X5" s="46"/>
      <c r="Y5" s="46"/>
      <c r="Z5" s="46"/>
      <c r="AA5" s="48"/>
      <c r="AB5" s="57"/>
      <c r="AC5" s="46"/>
      <c r="AD5" s="46"/>
      <c r="AE5" s="46"/>
      <c r="AF5" s="48"/>
      <c r="AG5" s="57"/>
      <c r="AH5" s="46"/>
      <c r="AI5" s="46"/>
      <c r="AJ5" s="46"/>
      <c r="AK5" s="48"/>
      <c r="AL5" s="57"/>
      <c r="AM5" s="46"/>
      <c r="AN5" s="58"/>
      <c r="AO5" s="46"/>
      <c r="AP5" s="48"/>
      <c r="AQ5" s="57"/>
      <c r="AR5" s="46"/>
      <c r="AS5" s="46"/>
      <c r="AT5" s="46"/>
      <c r="AU5" s="48"/>
      <c r="AV5" s="56"/>
      <c r="AW5" s="46"/>
      <c r="AX5" s="46"/>
      <c r="AY5" s="46"/>
      <c r="AZ5" s="48"/>
      <c r="BA5" s="56"/>
      <c r="BB5" s="46"/>
      <c r="BC5" s="58"/>
      <c r="BD5" s="46"/>
      <c r="BE5" s="48"/>
      <c r="BF5" s="56"/>
      <c r="BG5" s="46"/>
      <c r="BH5" s="46"/>
      <c r="BI5" s="46"/>
      <c r="BJ5" s="48"/>
      <c r="BK5" s="56"/>
      <c r="BL5" s="46"/>
      <c r="BM5" s="46"/>
      <c r="BN5" s="46"/>
      <c r="BO5" s="48"/>
      <c r="BP5" s="49"/>
      <c r="BQ5" s="50"/>
      <c r="BR5" s="50"/>
      <c r="BS5" s="50"/>
      <c r="BT5" s="59"/>
    </row>
    <row r="6" spans="1:72" ht="15.75" customHeight="1">
      <c r="A6" s="187" t="s">
        <v>29</v>
      </c>
      <c r="B6" s="60">
        <v>399</v>
      </c>
      <c r="C6" s="61">
        <f>SUM(H6+M6+R6+W6+AB6+AG6+AL6+AQ6+AV6+BA6+BF6+BK6+BP6)</f>
        <v>6612</v>
      </c>
      <c r="D6" s="61">
        <f>I6+N6+S6+X6+AC6+AH6+AM6+AR6+AW6+BB6+BG6+BL6</f>
        <v>1964</v>
      </c>
      <c r="E6" s="62">
        <f>D6/C6*100</f>
        <v>29.703569267997583</v>
      </c>
      <c r="F6" s="61">
        <f>K6+P6+U6+Z6+AE6+AJ6+AO6+AT6+AY6+BD6+BI6+BN6</f>
        <v>3663</v>
      </c>
      <c r="G6" s="63">
        <f>F6/D6*10</f>
        <v>18.65071283095723</v>
      </c>
      <c r="H6" s="64">
        <v>2076</v>
      </c>
      <c r="I6" s="65">
        <v>1272</v>
      </c>
      <c r="J6" s="66">
        <f>I6/H6*100</f>
        <v>61.27167630057804</v>
      </c>
      <c r="K6" s="65">
        <v>2665</v>
      </c>
      <c r="L6" s="67">
        <f>K6/I6*10</f>
        <v>20.95125786163522</v>
      </c>
      <c r="M6" s="68">
        <v>140</v>
      </c>
      <c r="N6" s="50">
        <v>140</v>
      </c>
      <c r="O6" s="69">
        <f>N6/M6*100</f>
        <v>100</v>
      </c>
      <c r="P6" s="50">
        <v>260</v>
      </c>
      <c r="Q6" s="70">
        <f>P6/N6*10</f>
        <v>18.571428571428573</v>
      </c>
      <c r="R6" s="71"/>
      <c r="S6" s="72"/>
      <c r="T6" s="73"/>
      <c r="U6" s="73"/>
      <c r="V6" s="74"/>
      <c r="W6" s="57">
        <v>40</v>
      </c>
      <c r="X6" s="75"/>
      <c r="Y6" s="75"/>
      <c r="Z6" s="76"/>
      <c r="AA6" s="77"/>
      <c r="AB6" s="57">
        <v>235</v>
      </c>
      <c r="AC6" s="78"/>
      <c r="AD6" s="78"/>
      <c r="AE6" s="78"/>
      <c r="AF6" s="79"/>
      <c r="AG6" s="57">
        <v>650</v>
      </c>
      <c r="AH6" s="80">
        <v>450</v>
      </c>
      <c r="AI6" s="81">
        <f>AH6/AG6*100</f>
        <v>69.23076923076923</v>
      </c>
      <c r="AJ6" s="80">
        <v>562</v>
      </c>
      <c r="AK6" s="82">
        <f>AJ6/AH6*10</f>
        <v>12.488888888888889</v>
      </c>
      <c r="AL6" s="57">
        <v>2961</v>
      </c>
      <c r="AM6" s="83">
        <v>102</v>
      </c>
      <c r="AN6" s="84">
        <f>AM6/AL6*100</f>
        <v>3.4447821681864235</v>
      </c>
      <c r="AO6" s="83">
        <v>176</v>
      </c>
      <c r="AP6" s="85">
        <f>AO6/AM6*10</f>
        <v>17.254901960784316</v>
      </c>
      <c r="AQ6" s="57"/>
      <c r="AR6" s="78"/>
      <c r="AS6" s="78"/>
      <c r="AT6" s="78"/>
      <c r="AU6" s="79"/>
      <c r="AV6" s="86"/>
      <c r="AW6" s="78"/>
      <c r="AX6" s="78"/>
      <c r="AY6" s="78"/>
      <c r="AZ6" s="79"/>
      <c r="BA6" s="57">
        <v>370</v>
      </c>
      <c r="BB6" s="75"/>
      <c r="BC6" s="99"/>
      <c r="BD6" s="75"/>
      <c r="BE6" s="85"/>
      <c r="BF6" s="86">
        <v>60</v>
      </c>
      <c r="BG6" s="87"/>
      <c r="BH6" s="87"/>
      <c r="BI6" s="87"/>
      <c r="BJ6" s="79"/>
      <c r="BK6" s="86">
        <v>80</v>
      </c>
      <c r="BL6" s="78"/>
      <c r="BM6" s="78"/>
      <c r="BN6" s="78"/>
      <c r="BO6" s="79"/>
      <c r="BP6" s="88"/>
      <c r="BQ6" s="87"/>
      <c r="BR6" s="87"/>
      <c r="BS6" s="87"/>
      <c r="BT6" s="89"/>
    </row>
    <row r="7" spans="1:72" ht="15.75" customHeight="1">
      <c r="A7" s="187" t="s">
        <v>30</v>
      </c>
      <c r="B7" s="60">
        <v>555</v>
      </c>
      <c r="C7" s="61">
        <f aca="true" t="shared" si="0" ref="C7:C25">SUM(H7+M7+R7+W7+AB7+AG7+AL7+AQ7+AV7+BA7+BF7+BK7+BP7)</f>
        <v>20184</v>
      </c>
      <c r="D7" s="61">
        <f>I7+N7+S7+X7+AC7+AH7+AM7+AR7+AW7+BB7+BG7+BL7</f>
        <v>4379</v>
      </c>
      <c r="E7" s="62">
        <f>D7/C7*100</f>
        <v>21.695402298850574</v>
      </c>
      <c r="F7" s="61">
        <f>K7+P7+U7+Z7+AE7+AJ7+AO7+AT7+AY7+BD7+BI7+BN7</f>
        <v>11227</v>
      </c>
      <c r="G7" s="63">
        <f>F7/D7*10</f>
        <v>25.63827357844257</v>
      </c>
      <c r="H7" s="64">
        <v>6360</v>
      </c>
      <c r="I7" s="65">
        <v>3420</v>
      </c>
      <c r="J7" s="66">
        <f>I7/H7*100</f>
        <v>53.77358490566038</v>
      </c>
      <c r="K7" s="65">
        <v>9407</v>
      </c>
      <c r="L7" s="67">
        <f>K7/I7*10</f>
        <v>27.505847953216374</v>
      </c>
      <c r="M7" s="68">
        <v>1465</v>
      </c>
      <c r="N7" s="50">
        <v>498</v>
      </c>
      <c r="O7" s="69">
        <f>N7/M7*100</f>
        <v>33.99317406143344</v>
      </c>
      <c r="P7" s="50">
        <v>1077</v>
      </c>
      <c r="Q7" s="70">
        <f>P7/N7*10</f>
        <v>21.626506024096383</v>
      </c>
      <c r="R7" s="71"/>
      <c r="S7" s="72"/>
      <c r="T7" s="73"/>
      <c r="U7" s="73"/>
      <c r="V7" s="74"/>
      <c r="W7" s="57"/>
      <c r="X7" s="75"/>
      <c r="Y7" s="75"/>
      <c r="Z7" s="76"/>
      <c r="AA7" s="79"/>
      <c r="AB7" s="57">
        <v>5270</v>
      </c>
      <c r="AC7" s="78"/>
      <c r="AD7" s="78"/>
      <c r="AE7" s="78"/>
      <c r="AF7" s="79"/>
      <c r="AG7" s="57">
        <v>3580</v>
      </c>
      <c r="AH7" s="80">
        <v>435</v>
      </c>
      <c r="AI7" s="81">
        <f>AH7/AG7*100</f>
        <v>12.150837988826815</v>
      </c>
      <c r="AJ7" s="80">
        <v>691</v>
      </c>
      <c r="AK7" s="82">
        <f>AJ7/AH7*10</f>
        <v>15.885057471264368</v>
      </c>
      <c r="AL7" s="57">
        <v>3159</v>
      </c>
      <c r="AM7" s="83">
        <v>26</v>
      </c>
      <c r="AN7" s="84">
        <f>AM7/AL7*100</f>
        <v>0.823045267489712</v>
      </c>
      <c r="AO7" s="83">
        <v>52</v>
      </c>
      <c r="AP7" s="85">
        <f>AO7/AM7*10</f>
        <v>20</v>
      </c>
      <c r="AQ7" s="57"/>
      <c r="AR7" s="78"/>
      <c r="AS7" s="78"/>
      <c r="AT7" s="78"/>
      <c r="AU7" s="79"/>
      <c r="AV7" s="86"/>
      <c r="AW7" s="78"/>
      <c r="AX7" s="78"/>
      <c r="AY7" s="78"/>
      <c r="AZ7" s="79"/>
      <c r="BA7" s="57">
        <v>210</v>
      </c>
      <c r="BB7" s="75"/>
      <c r="BC7" s="99"/>
      <c r="BD7" s="75"/>
      <c r="BE7" s="85"/>
      <c r="BF7" s="86">
        <v>75</v>
      </c>
      <c r="BG7" s="87"/>
      <c r="BH7" s="87"/>
      <c r="BI7" s="87"/>
      <c r="BJ7" s="79"/>
      <c r="BK7" s="86">
        <v>65</v>
      </c>
      <c r="BL7" s="78"/>
      <c r="BM7" s="78"/>
      <c r="BN7" s="78"/>
      <c r="BO7" s="79"/>
      <c r="BP7" s="88"/>
      <c r="BQ7" s="87"/>
      <c r="BR7" s="87"/>
      <c r="BS7" s="87"/>
      <c r="BT7" s="89"/>
    </row>
    <row r="8" spans="1:72" ht="15.75" customHeight="1">
      <c r="A8" s="187" t="s">
        <v>31</v>
      </c>
      <c r="B8" s="60">
        <v>113</v>
      </c>
      <c r="C8" s="61">
        <f t="shared" si="0"/>
        <v>6535</v>
      </c>
      <c r="D8" s="61">
        <f>I8+N8+S8+X8+AC8+AH8+AM8+AR8+AW8+BB8+BG8+BL8</f>
        <v>803</v>
      </c>
      <c r="E8" s="62">
        <f>D8/C8*100</f>
        <v>12.287681713848508</v>
      </c>
      <c r="F8" s="61">
        <f>K8+P8+U8+Z8+AE8+AJ8+AO8+AT8+AY8+BD8+BI8+BN8</f>
        <v>1616</v>
      </c>
      <c r="G8" s="63">
        <f>F8/D8*10</f>
        <v>20.124533001245332</v>
      </c>
      <c r="H8" s="64">
        <v>1987</v>
      </c>
      <c r="I8" s="65">
        <v>693</v>
      </c>
      <c r="J8" s="66">
        <f>I8/H8*100</f>
        <v>34.87669854051333</v>
      </c>
      <c r="K8" s="65">
        <v>1497</v>
      </c>
      <c r="L8" s="67">
        <f>K8/I8*10</f>
        <v>21.6017316017316</v>
      </c>
      <c r="M8" s="68">
        <v>370</v>
      </c>
      <c r="N8" s="50">
        <v>110</v>
      </c>
      <c r="O8" s="69">
        <f>N8/M8*100</f>
        <v>29.72972972972973</v>
      </c>
      <c r="P8" s="50">
        <v>119</v>
      </c>
      <c r="Q8" s="70">
        <f>P8/N8*10</f>
        <v>10.818181818181818</v>
      </c>
      <c r="R8" s="71">
        <v>50</v>
      </c>
      <c r="S8" s="72"/>
      <c r="T8" s="73"/>
      <c r="U8" s="73"/>
      <c r="V8" s="74"/>
      <c r="W8" s="57"/>
      <c r="X8" s="75"/>
      <c r="Y8" s="75"/>
      <c r="Z8" s="76"/>
      <c r="AA8" s="79"/>
      <c r="AB8" s="57">
        <v>1487</v>
      </c>
      <c r="AC8" s="78"/>
      <c r="AD8" s="78"/>
      <c r="AE8" s="78"/>
      <c r="AF8" s="79"/>
      <c r="AG8" s="57">
        <v>905</v>
      </c>
      <c r="AH8" s="80"/>
      <c r="AI8" s="81"/>
      <c r="AJ8" s="80"/>
      <c r="AK8" s="82"/>
      <c r="AL8" s="57">
        <v>1432</v>
      </c>
      <c r="AM8" s="83"/>
      <c r="AN8" s="84"/>
      <c r="AO8" s="83"/>
      <c r="AP8" s="85"/>
      <c r="AQ8" s="57"/>
      <c r="AR8" s="78"/>
      <c r="AS8" s="78"/>
      <c r="AT8" s="78"/>
      <c r="AU8" s="79"/>
      <c r="AV8" s="86"/>
      <c r="AW8" s="78"/>
      <c r="AX8" s="78"/>
      <c r="AY8" s="78"/>
      <c r="AZ8" s="79"/>
      <c r="BA8" s="57">
        <v>304</v>
      </c>
      <c r="BB8" s="75"/>
      <c r="BC8" s="99"/>
      <c r="BD8" s="75"/>
      <c r="BE8" s="85"/>
      <c r="BF8" s="86"/>
      <c r="BG8" s="87"/>
      <c r="BH8" s="87"/>
      <c r="BI8" s="87"/>
      <c r="BJ8" s="79"/>
      <c r="BK8" s="86"/>
      <c r="BL8" s="78"/>
      <c r="BM8" s="78"/>
      <c r="BN8" s="78"/>
      <c r="BO8" s="79"/>
      <c r="BP8" s="88"/>
      <c r="BQ8" s="87"/>
      <c r="BR8" s="87"/>
      <c r="BS8" s="87"/>
      <c r="BT8" s="89"/>
    </row>
    <row r="9" spans="1:72" ht="15.75" customHeight="1">
      <c r="A9" s="187" t="s">
        <v>32</v>
      </c>
      <c r="B9" s="60">
        <v>730</v>
      </c>
      <c r="C9" s="61">
        <f t="shared" si="0"/>
        <v>22592</v>
      </c>
      <c r="D9" s="61">
        <f aca="true" t="shared" si="1" ref="D9:D18">I9+N9+S9+X9+AC9+AH9+AM9+AR9+AW9+BB9+BG9+BL9</f>
        <v>6772</v>
      </c>
      <c r="E9" s="62">
        <f aca="true" t="shared" si="2" ref="E9:E18">D9/C9*100</f>
        <v>29.975212464589234</v>
      </c>
      <c r="F9" s="61">
        <f aca="true" t="shared" si="3" ref="F9:F18">K9+P9+U9+Z9+AE9+AJ9+AO9+AT9+AY9+BD9+BI9+BN9</f>
        <v>20877</v>
      </c>
      <c r="G9" s="63">
        <f aca="true" t="shared" si="4" ref="G9:G18">F9/D9*10</f>
        <v>30.828411104548138</v>
      </c>
      <c r="H9" s="64">
        <v>11250</v>
      </c>
      <c r="I9" s="65">
        <v>6028</v>
      </c>
      <c r="J9" s="66">
        <f aca="true" t="shared" si="5" ref="J9:J18">I9/H9*100</f>
        <v>53.58222222222222</v>
      </c>
      <c r="K9" s="65">
        <v>19244</v>
      </c>
      <c r="L9" s="67">
        <f>K9/I9*10</f>
        <v>31.924353019243533</v>
      </c>
      <c r="M9" s="68">
        <v>1318</v>
      </c>
      <c r="N9" s="50">
        <v>472</v>
      </c>
      <c r="O9" s="69">
        <f>N9/M9*100</f>
        <v>35.81183611532625</v>
      </c>
      <c r="P9" s="50">
        <v>1289</v>
      </c>
      <c r="Q9" s="70">
        <f>P9/N9*10</f>
        <v>27.309322033898304</v>
      </c>
      <c r="R9" s="71"/>
      <c r="S9" s="72"/>
      <c r="T9" s="73"/>
      <c r="U9" s="73"/>
      <c r="V9" s="74"/>
      <c r="W9" s="57">
        <v>556</v>
      </c>
      <c r="X9" s="75">
        <v>250</v>
      </c>
      <c r="Y9" s="99">
        <f>X9/W9*100</f>
        <v>44.96402877697842</v>
      </c>
      <c r="Z9" s="76">
        <v>300</v>
      </c>
      <c r="AA9" s="77">
        <f>Z9/X9*10</f>
        <v>12</v>
      </c>
      <c r="AB9" s="57">
        <v>4543</v>
      </c>
      <c r="AC9" s="78"/>
      <c r="AD9" s="78"/>
      <c r="AE9" s="78"/>
      <c r="AF9" s="79"/>
      <c r="AG9" s="57">
        <v>2573</v>
      </c>
      <c r="AH9" s="80">
        <v>22</v>
      </c>
      <c r="AI9" s="81">
        <f>AH9/AG9*100</f>
        <v>0.8550330353672756</v>
      </c>
      <c r="AJ9" s="80">
        <v>44</v>
      </c>
      <c r="AK9" s="82">
        <f>AJ9/AH9*10</f>
        <v>20</v>
      </c>
      <c r="AL9" s="57">
        <v>954</v>
      </c>
      <c r="AM9" s="83"/>
      <c r="AN9" s="84"/>
      <c r="AO9" s="83"/>
      <c r="AP9" s="85"/>
      <c r="AQ9" s="57">
        <v>1012</v>
      </c>
      <c r="AR9" s="78"/>
      <c r="AS9" s="78"/>
      <c r="AT9" s="78"/>
      <c r="AU9" s="79"/>
      <c r="AV9" s="86">
        <v>30</v>
      </c>
      <c r="AW9" s="78"/>
      <c r="AX9" s="78"/>
      <c r="AY9" s="78"/>
      <c r="AZ9" s="79"/>
      <c r="BA9" s="57">
        <v>331</v>
      </c>
      <c r="BB9" s="75"/>
      <c r="BC9" s="99"/>
      <c r="BD9" s="75"/>
      <c r="BE9" s="85"/>
      <c r="BF9" s="86"/>
      <c r="BG9" s="87"/>
      <c r="BH9" s="87"/>
      <c r="BI9" s="87"/>
      <c r="BJ9" s="79"/>
      <c r="BK9" s="86">
        <v>25</v>
      </c>
      <c r="BL9" s="78"/>
      <c r="BM9" s="78"/>
      <c r="BN9" s="78"/>
      <c r="BO9" s="79"/>
      <c r="BP9" s="88"/>
      <c r="BQ9" s="87"/>
      <c r="BR9" s="87"/>
      <c r="BS9" s="87"/>
      <c r="BT9" s="89"/>
    </row>
    <row r="10" spans="1:72" ht="15" customHeight="1">
      <c r="A10" s="187" t="s">
        <v>33</v>
      </c>
      <c r="B10" s="60">
        <v>1058</v>
      </c>
      <c r="C10" s="61">
        <f t="shared" si="0"/>
        <v>26331</v>
      </c>
      <c r="D10" s="61">
        <f t="shared" si="1"/>
        <v>7723</v>
      </c>
      <c r="E10" s="62">
        <f t="shared" si="2"/>
        <v>29.330447001633058</v>
      </c>
      <c r="F10" s="61">
        <f t="shared" si="3"/>
        <v>27261</v>
      </c>
      <c r="G10" s="63">
        <f t="shared" si="4"/>
        <v>35.29845914799948</v>
      </c>
      <c r="H10" s="64">
        <v>12056</v>
      </c>
      <c r="I10" s="65">
        <v>7538</v>
      </c>
      <c r="J10" s="66">
        <f t="shared" si="5"/>
        <v>62.52488387524884</v>
      </c>
      <c r="K10" s="65">
        <v>26779</v>
      </c>
      <c r="L10" s="67">
        <f aca="true" t="shared" si="6" ref="L10:L18">K10/I10*10</f>
        <v>35.525338286017515</v>
      </c>
      <c r="M10" s="68">
        <v>1120</v>
      </c>
      <c r="N10" s="50">
        <v>100</v>
      </c>
      <c r="O10" s="69">
        <f>N10/M10*100</f>
        <v>8.928571428571429</v>
      </c>
      <c r="P10" s="50">
        <v>350</v>
      </c>
      <c r="Q10" s="70">
        <f>P10/N10*10</f>
        <v>35</v>
      </c>
      <c r="R10" s="71"/>
      <c r="S10" s="72"/>
      <c r="T10" s="73"/>
      <c r="U10" s="73"/>
      <c r="V10" s="74"/>
      <c r="W10" s="57">
        <v>378</v>
      </c>
      <c r="X10" s="75">
        <v>33</v>
      </c>
      <c r="Y10" s="99">
        <f>X10/W10*100</f>
        <v>8.73015873015873</v>
      </c>
      <c r="Z10" s="76">
        <v>81</v>
      </c>
      <c r="AA10" s="77">
        <f>Z10/X10*10</f>
        <v>24.545454545454547</v>
      </c>
      <c r="AB10" s="57">
        <v>5448</v>
      </c>
      <c r="AC10" s="78"/>
      <c r="AD10" s="78"/>
      <c r="AE10" s="78"/>
      <c r="AF10" s="79"/>
      <c r="AG10" s="57">
        <v>2934</v>
      </c>
      <c r="AH10" s="80"/>
      <c r="AI10" s="81"/>
      <c r="AJ10" s="80"/>
      <c r="AK10" s="82"/>
      <c r="AL10" s="57">
        <v>3288</v>
      </c>
      <c r="AM10" s="83"/>
      <c r="AN10" s="84"/>
      <c r="AO10" s="83"/>
      <c r="AP10" s="85"/>
      <c r="AQ10" s="57">
        <v>100</v>
      </c>
      <c r="AR10" s="78"/>
      <c r="AS10" s="78"/>
      <c r="AT10" s="78"/>
      <c r="AU10" s="79"/>
      <c r="AV10" s="86">
        <v>204</v>
      </c>
      <c r="AW10" s="78"/>
      <c r="AX10" s="78"/>
      <c r="AY10" s="78"/>
      <c r="AZ10" s="79"/>
      <c r="BA10" s="57">
        <v>749</v>
      </c>
      <c r="BB10" s="75">
        <v>52</v>
      </c>
      <c r="BC10" s="99">
        <f>BB10/BA10*100</f>
        <v>6.942590120160213</v>
      </c>
      <c r="BD10" s="75">
        <v>51</v>
      </c>
      <c r="BE10" s="85">
        <f>BD10/BB10*10</f>
        <v>9.807692307692307</v>
      </c>
      <c r="BF10" s="86">
        <v>32</v>
      </c>
      <c r="BG10" s="87"/>
      <c r="BH10" s="87"/>
      <c r="BI10" s="87"/>
      <c r="BJ10" s="79"/>
      <c r="BK10" s="86">
        <v>22</v>
      </c>
      <c r="BL10" s="78"/>
      <c r="BM10" s="78"/>
      <c r="BN10" s="78"/>
      <c r="BO10" s="79"/>
      <c r="BP10" s="88"/>
      <c r="BQ10" s="87"/>
      <c r="BR10" s="87"/>
      <c r="BS10" s="87"/>
      <c r="BT10" s="89"/>
    </row>
    <row r="11" spans="1:72" ht="15.75" customHeight="1">
      <c r="A11" s="187" t="s">
        <v>34</v>
      </c>
      <c r="B11" s="60">
        <v>1486</v>
      </c>
      <c r="C11" s="61">
        <f t="shared" si="0"/>
        <v>60177</v>
      </c>
      <c r="D11" s="61">
        <f t="shared" si="1"/>
        <v>13311</v>
      </c>
      <c r="E11" s="62">
        <f t="shared" si="2"/>
        <v>22.119746747096066</v>
      </c>
      <c r="F11" s="61">
        <f t="shared" si="3"/>
        <v>42661</v>
      </c>
      <c r="G11" s="63">
        <f t="shared" si="4"/>
        <v>32.0494327999399</v>
      </c>
      <c r="H11" s="64">
        <v>25006</v>
      </c>
      <c r="I11" s="65">
        <v>12983</v>
      </c>
      <c r="J11" s="66">
        <f t="shared" si="5"/>
        <v>51.91953931056547</v>
      </c>
      <c r="K11" s="65">
        <v>42111</v>
      </c>
      <c r="L11" s="67">
        <f t="shared" si="6"/>
        <v>32.43549256720327</v>
      </c>
      <c r="M11" s="68">
        <v>1260</v>
      </c>
      <c r="N11" s="50">
        <v>293</v>
      </c>
      <c r="O11" s="69">
        <f>N11/M11*100</f>
        <v>23.253968253968253</v>
      </c>
      <c r="P11" s="50">
        <v>461</v>
      </c>
      <c r="Q11" s="70">
        <f>P11/N11*10</f>
        <v>15.733788395904437</v>
      </c>
      <c r="R11" s="71"/>
      <c r="S11" s="72"/>
      <c r="T11" s="73"/>
      <c r="U11" s="73"/>
      <c r="V11" s="74"/>
      <c r="W11" s="57">
        <v>264</v>
      </c>
      <c r="X11" s="75">
        <v>35</v>
      </c>
      <c r="Y11" s="99">
        <f>X11/W11*100</f>
        <v>13.257575757575758</v>
      </c>
      <c r="Z11" s="76">
        <v>89</v>
      </c>
      <c r="AA11" s="77">
        <f>Z11/X11*10</f>
        <v>25.428571428571427</v>
      </c>
      <c r="AB11" s="57">
        <v>19168</v>
      </c>
      <c r="AC11" s="78"/>
      <c r="AD11" s="78"/>
      <c r="AE11" s="78"/>
      <c r="AF11" s="79"/>
      <c r="AG11" s="57">
        <v>12206</v>
      </c>
      <c r="AH11" s="80"/>
      <c r="AI11" s="81"/>
      <c r="AJ11" s="80"/>
      <c r="AK11" s="82"/>
      <c r="AL11" s="57">
        <v>1246</v>
      </c>
      <c r="AM11" s="83"/>
      <c r="AN11" s="84"/>
      <c r="AO11" s="83"/>
      <c r="AP11" s="85"/>
      <c r="AQ11" s="57">
        <v>13</v>
      </c>
      <c r="AR11" s="78"/>
      <c r="AS11" s="78"/>
      <c r="AT11" s="78"/>
      <c r="AU11" s="79"/>
      <c r="AV11" s="86"/>
      <c r="AW11" s="78"/>
      <c r="AX11" s="78"/>
      <c r="AY11" s="78"/>
      <c r="AZ11" s="79"/>
      <c r="BA11" s="57">
        <v>1014</v>
      </c>
      <c r="BB11" s="75"/>
      <c r="BC11" s="99"/>
      <c r="BD11" s="75"/>
      <c r="BE11" s="85"/>
      <c r="BF11" s="86"/>
      <c r="BG11" s="87"/>
      <c r="BH11" s="87"/>
      <c r="BI11" s="87"/>
      <c r="BJ11" s="79"/>
      <c r="BK11" s="86">
        <v>0</v>
      </c>
      <c r="BL11" s="78"/>
      <c r="BM11" s="78"/>
      <c r="BN11" s="78"/>
      <c r="BO11" s="79"/>
      <c r="BP11" s="88"/>
      <c r="BQ11" s="87"/>
      <c r="BR11" s="87"/>
      <c r="BS11" s="87"/>
      <c r="BT11" s="89"/>
    </row>
    <row r="12" spans="1:72" ht="15" customHeight="1">
      <c r="A12" s="187" t="s">
        <v>35</v>
      </c>
      <c r="B12" s="60">
        <v>1663</v>
      </c>
      <c r="C12" s="61">
        <f t="shared" si="0"/>
        <v>73048</v>
      </c>
      <c r="D12" s="61">
        <f t="shared" si="1"/>
        <v>24644</v>
      </c>
      <c r="E12" s="62">
        <f t="shared" si="2"/>
        <v>33.73672106012485</v>
      </c>
      <c r="F12" s="61">
        <f t="shared" si="3"/>
        <v>87605</v>
      </c>
      <c r="G12" s="63">
        <f t="shared" si="4"/>
        <v>35.54820645999026</v>
      </c>
      <c r="H12" s="64">
        <v>25709</v>
      </c>
      <c r="I12" s="65">
        <v>19539</v>
      </c>
      <c r="J12" s="66">
        <f t="shared" si="5"/>
        <v>76.00062235014975</v>
      </c>
      <c r="K12" s="65">
        <v>71825</v>
      </c>
      <c r="L12" s="67">
        <f t="shared" si="6"/>
        <v>36.75981370592149</v>
      </c>
      <c r="M12" s="90">
        <v>4577</v>
      </c>
      <c r="N12" s="91">
        <v>2584</v>
      </c>
      <c r="O12" s="69">
        <f>N12/M12*100</f>
        <v>56.45619401354599</v>
      </c>
      <c r="P12" s="91">
        <v>8100</v>
      </c>
      <c r="Q12" s="70">
        <f>P12/N12*10</f>
        <v>31.34674922600619</v>
      </c>
      <c r="R12" s="71"/>
      <c r="S12" s="72"/>
      <c r="T12" s="73"/>
      <c r="U12" s="73"/>
      <c r="V12" s="74"/>
      <c r="W12" s="57">
        <v>3680</v>
      </c>
      <c r="X12" s="75">
        <v>348</v>
      </c>
      <c r="Y12" s="99">
        <f>X12/W12*100</f>
        <v>9.456521739130434</v>
      </c>
      <c r="Z12" s="76">
        <v>584</v>
      </c>
      <c r="AA12" s="77">
        <f>Z12/X12*10</f>
        <v>16.781609195402297</v>
      </c>
      <c r="AB12" s="57">
        <v>16199</v>
      </c>
      <c r="AC12" s="78"/>
      <c r="AD12" s="78"/>
      <c r="AE12" s="78"/>
      <c r="AF12" s="79"/>
      <c r="AG12" s="57">
        <v>15288</v>
      </c>
      <c r="AH12" s="80">
        <v>2173</v>
      </c>
      <c r="AI12" s="81">
        <f>AH12/AG12*100</f>
        <v>14.213762428048144</v>
      </c>
      <c r="AJ12" s="80">
        <v>7096</v>
      </c>
      <c r="AK12" s="82">
        <f>AJ12/AH12*10</f>
        <v>32.655315232397605</v>
      </c>
      <c r="AL12" s="57">
        <v>5059</v>
      </c>
      <c r="AM12" s="83"/>
      <c r="AN12" s="84"/>
      <c r="AO12" s="83"/>
      <c r="AP12" s="85"/>
      <c r="AQ12" s="57">
        <v>1094</v>
      </c>
      <c r="AR12" s="78"/>
      <c r="AS12" s="78"/>
      <c r="AT12" s="78"/>
      <c r="AU12" s="79"/>
      <c r="AV12" s="86">
        <v>220</v>
      </c>
      <c r="AW12" s="78"/>
      <c r="AX12" s="78"/>
      <c r="AY12" s="78"/>
      <c r="AZ12" s="79"/>
      <c r="BA12" s="57">
        <v>972</v>
      </c>
      <c r="BB12" s="75"/>
      <c r="BC12" s="99"/>
      <c r="BD12" s="75"/>
      <c r="BE12" s="85"/>
      <c r="BF12" s="86">
        <v>250</v>
      </c>
      <c r="BG12" s="87"/>
      <c r="BH12" s="87"/>
      <c r="BI12" s="87"/>
      <c r="BJ12" s="79"/>
      <c r="BK12" s="86"/>
      <c r="BL12" s="78"/>
      <c r="BM12" s="78"/>
      <c r="BN12" s="78"/>
      <c r="BO12" s="79"/>
      <c r="BP12" s="88"/>
      <c r="BQ12" s="87"/>
      <c r="BR12" s="87"/>
      <c r="BS12" s="87"/>
      <c r="BT12" s="89"/>
    </row>
    <row r="13" spans="1:72" ht="16.5" customHeight="1">
      <c r="A13" s="187" t="s">
        <v>36</v>
      </c>
      <c r="B13" s="60">
        <v>1200</v>
      </c>
      <c r="C13" s="61">
        <f t="shared" si="0"/>
        <v>19175</v>
      </c>
      <c r="D13" s="61">
        <f>I13+N13+S13+X13+AC13+AH13+AM13+AR13+AW13+BB13+BG13+BL13</f>
        <v>7649</v>
      </c>
      <c r="E13" s="62">
        <f t="shared" si="2"/>
        <v>39.890482398956976</v>
      </c>
      <c r="F13" s="61">
        <f t="shared" si="3"/>
        <v>21019</v>
      </c>
      <c r="G13" s="63">
        <f t="shared" si="4"/>
        <v>27.47940907308145</v>
      </c>
      <c r="H13" s="64">
        <v>12209</v>
      </c>
      <c r="I13" s="65">
        <v>7189</v>
      </c>
      <c r="J13" s="66">
        <f t="shared" si="5"/>
        <v>58.88279138340569</v>
      </c>
      <c r="K13" s="65">
        <v>20056</v>
      </c>
      <c r="L13" s="67">
        <f t="shared" si="6"/>
        <v>27.898177771595492</v>
      </c>
      <c r="M13" s="68">
        <v>805</v>
      </c>
      <c r="N13" s="50">
        <v>370</v>
      </c>
      <c r="O13" s="69">
        <f>N13/M13*100</f>
        <v>45.962732919254655</v>
      </c>
      <c r="P13" s="50">
        <v>843</v>
      </c>
      <c r="Q13" s="70">
        <f>P13/N13*10</f>
        <v>22.783783783783782</v>
      </c>
      <c r="R13" s="71"/>
      <c r="S13" s="72"/>
      <c r="T13" s="73"/>
      <c r="U13" s="73"/>
      <c r="V13" s="74"/>
      <c r="W13" s="57">
        <v>420</v>
      </c>
      <c r="X13" s="75"/>
      <c r="Y13" s="99"/>
      <c r="Z13" s="92"/>
      <c r="AA13" s="77"/>
      <c r="AB13" s="57">
        <v>2577</v>
      </c>
      <c r="AC13" s="93"/>
      <c r="AD13" s="93"/>
      <c r="AE13" s="93"/>
      <c r="AF13" s="77"/>
      <c r="AG13" s="57">
        <v>814</v>
      </c>
      <c r="AH13" s="94">
        <v>60</v>
      </c>
      <c r="AI13" s="81">
        <f>AH13/AG13*100</f>
        <v>7.371007371007371</v>
      </c>
      <c r="AJ13" s="94">
        <v>90</v>
      </c>
      <c r="AK13" s="82">
        <f>AJ13/AH13*10</f>
        <v>15</v>
      </c>
      <c r="AL13" s="57">
        <v>1782</v>
      </c>
      <c r="AM13" s="72">
        <v>30</v>
      </c>
      <c r="AN13" s="84">
        <f>AM13/AL13*100</f>
        <v>1.6835016835016834</v>
      </c>
      <c r="AO13" s="72">
        <v>30</v>
      </c>
      <c r="AP13" s="85">
        <f>AO13/AM13*10</f>
        <v>10</v>
      </c>
      <c r="AQ13" s="57">
        <v>67</v>
      </c>
      <c r="AR13" s="93"/>
      <c r="AS13" s="93"/>
      <c r="AT13" s="93"/>
      <c r="AU13" s="77"/>
      <c r="AV13" s="86"/>
      <c r="AW13" s="93"/>
      <c r="AX13" s="93"/>
      <c r="AY13" s="93"/>
      <c r="AZ13" s="77"/>
      <c r="BA13" s="57">
        <v>501</v>
      </c>
      <c r="BB13" s="75"/>
      <c r="BC13" s="99"/>
      <c r="BD13" s="75"/>
      <c r="BE13" s="85"/>
      <c r="BF13" s="86"/>
      <c r="BG13" s="96"/>
      <c r="BH13" s="96"/>
      <c r="BI13" s="96"/>
      <c r="BJ13" s="77"/>
      <c r="BK13" s="86"/>
      <c r="BL13" s="93"/>
      <c r="BM13" s="93"/>
      <c r="BN13" s="93"/>
      <c r="BO13" s="77"/>
      <c r="BP13" s="97"/>
      <c r="BQ13" s="96"/>
      <c r="BR13" s="96"/>
      <c r="BS13" s="96"/>
      <c r="BT13" s="98"/>
    </row>
    <row r="14" spans="1:72" ht="17.25" customHeight="1">
      <c r="A14" s="187" t="s">
        <v>37</v>
      </c>
      <c r="B14" s="60">
        <v>524</v>
      </c>
      <c r="C14" s="61">
        <f t="shared" si="0"/>
        <v>28176</v>
      </c>
      <c r="D14" s="61">
        <f t="shared" si="1"/>
        <v>4649</v>
      </c>
      <c r="E14" s="62">
        <f t="shared" si="2"/>
        <v>16.499858035207268</v>
      </c>
      <c r="F14" s="61">
        <f t="shared" si="3"/>
        <v>18687</v>
      </c>
      <c r="G14" s="63">
        <f t="shared" si="4"/>
        <v>40.1957410195741</v>
      </c>
      <c r="H14" s="64">
        <v>10512</v>
      </c>
      <c r="I14" s="65">
        <v>4157</v>
      </c>
      <c r="J14" s="66">
        <f t="shared" si="5"/>
        <v>39.54528158295282</v>
      </c>
      <c r="K14" s="65">
        <v>17232</v>
      </c>
      <c r="L14" s="67">
        <f t="shared" si="6"/>
        <v>41.45297089247053</v>
      </c>
      <c r="M14" s="68">
        <v>997</v>
      </c>
      <c r="N14" s="50"/>
      <c r="O14" s="47"/>
      <c r="P14" s="50"/>
      <c r="Q14" s="77"/>
      <c r="R14" s="71"/>
      <c r="S14" s="72"/>
      <c r="T14" s="73"/>
      <c r="U14" s="73"/>
      <c r="V14" s="74"/>
      <c r="W14" s="57">
        <v>1580</v>
      </c>
      <c r="X14" s="75">
        <v>360</v>
      </c>
      <c r="Y14" s="99">
        <f>X14/W14*100</f>
        <v>22.78481012658228</v>
      </c>
      <c r="Z14" s="92">
        <v>899</v>
      </c>
      <c r="AA14" s="77">
        <f>Z14/X14*10</f>
        <v>24.97222222222222</v>
      </c>
      <c r="AB14" s="57">
        <v>5551</v>
      </c>
      <c r="AC14" s="93"/>
      <c r="AD14" s="93"/>
      <c r="AE14" s="93"/>
      <c r="AF14" s="77"/>
      <c r="AG14" s="57">
        <v>6809</v>
      </c>
      <c r="AH14" s="94">
        <v>132</v>
      </c>
      <c r="AI14" s="81">
        <f>AH14/AG14*100</f>
        <v>1.938610662358643</v>
      </c>
      <c r="AJ14" s="94">
        <v>556</v>
      </c>
      <c r="AK14" s="82">
        <f>AJ14/AH14*10</f>
        <v>42.12121212121212</v>
      </c>
      <c r="AL14" s="57">
        <v>998</v>
      </c>
      <c r="AM14" s="72"/>
      <c r="AN14" s="95"/>
      <c r="AO14" s="72"/>
      <c r="AP14" s="77"/>
      <c r="AQ14" s="57">
        <v>1556</v>
      </c>
      <c r="AR14" s="93"/>
      <c r="AS14" s="93"/>
      <c r="AT14" s="93"/>
      <c r="AU14" s="77"/>
      <c r="AV14" s="86"/>
      <c r="AW14" s="93"/>
      <c r="AX14" s="93"/>
      <c r="AY14" s="93"/>
      <c r="AZ14" s="77"/>
      <c r="BA14" s="57">
        <v>173</v>
      </c>
      <c r="BB14" s="75"/>
      <c r="BC14" s="99"/>
      <c r="BD14" s="75"/>
      <c r="BE14" s="85"/>
      <c r="BF14" s="86"/>
      <c r="BG14" s="96"/>
      <c r="BH14" s="96"/>
      <c r="BI14" s="96"/>
      <c r="BJ14" s="77"/>
      <c r="BK14" s="86"/>
      <c r="BL14" s="93"/>
      <c r="BM14" s="93"/>
      <c r="BN14" s="93"/>
      <c r="BO14" s="77"/>
      <c r="BP14" s="97"/>
      <c r="BQ14" s="96"/>
      <c r="BR14" s="96"/>
      <c r="BS14" s="96"/>
      <c r="BT14" s="98"/>
    </row>
    <row r="15" spans="1:72" ht="15" customHeight="1">
      <c r="A15" s="187" t="s">
        <v>38</v>
      </c>
      <c r="B15" s="60">
        <v>985</v>
      </c>
      <c r="C15" s="61">
        <f t="shared" si="0"/>
        <v>17151</v>
      </c>
      <c r="D15" s="61">
        <f t="shared" si="1"/>
        <v>10181</v>
      </c>
      <c r="E15" s="62">
        <f t="shared" si="2"/>
        <v>59.36097020581891</v>
      </c>
      <c r="F15" s="61">
        <f t="shared" si="3"/>
        <v>39616</v>
      </c>
      <c r="G15" s="63">
        <f t="shared" si="4"/>
        <v>38.91169826146744</v>
      </c>
      <c r="H15" s="64">
        <v>10537</v>
      </c>
      <c r="I15" s="65">
        <v>10021</v>
      </c>
      <c r="J15" s="66">
        <f t="shared" si="5"/>
        <v>95.10297048495777</v>
      </c>
      <c r="K15" s="65">
        <v>39170</v>
      </c>
      <c r="L15" s="67">
        <f t="shared" si="6"/>
        <v>39.087915377706814</v>
      </c>
      <c r="M15" s="68">
        <v>257</v>
      </c>
      <c r="N15" s="50"/>
      <c r="O15" s="47"/>
      <c r="P15" s="50"/>
      <c r="Q15" s="77"/>
      <c r="R15" s="71"/>
      <c r="S15" s="72"/>
      <c r="T15" s="73"/>
      <c r="U15" s="73"/>
      <c r="V15" s="74"/>
      <c r="W15" s="57">
        <v>210</v>
      </c>
      <c r="X15" s="75">
        <v>70</v>
      </c>
      <c r="Y15" s="99">
        <f>X15/W15*100</f>
        <v>33.33333333333333</v>
      </c>
      <c r="Z15" s="92">
        <v>150</v>
      </c>
      <c r="AA15" s="77">
        <f>Z15/X15*10</f>
        <v>21.428571428571427</v>
      </c>
      <c r="AB15" s="57">
        <v>112</v>
      </c>
      <c r="AC15" s="93"/>
      <c r="AD15" s="93"/>
      <c r="AE15" s="93"/>
      <c r="AF15" s="77"/>
      <c r="AG15" s="57">
        <v>4306</v>
      </c>
      <c r="AH15" s="94">
        <v>90</v>
      </c>
      <c r="AI15" s="81">
        <f>AH15/AG15*100</f>
        <v>2.090106827682304</v>
      </c>
      <c r="AJ15" s="94">
        <v>296</v>
      </c>
      <c r="AK15" s="82">
        <f>AJ15/AH15*10</f>
        <v>32.888888888888886</v>
      </c>
      <c r="AL15" s="57">
        <v>1292</v>
      </c>
      <c r="AM15" s="72"/>
      <c r="AN15" s="95"/>
      <c r="AO15" s="72"/>
      <c r="AP15" s="77"/>
      <c r="AQ15" s="57">
        <v>112</v>
      </c>
      <c r="AR15" s="93"/>
      <c r="AS15" s="93"/>
      <c r="AT15" s="93"/>
      <c r="AU15" s="77"/>
      <c r="AV15" s="86">
        <v>305</v>
      </c>
      <c r="AW15" s="93"/>
      <c r="AX15" s="93"/>
      <c r="AY15" s="93"/>
      <c r="AZ15" s="77"/>
      <c r="BA15" s="57">
        <v>20</v>
      </c>
      <c r="BB15" s="75"/>
      <c r="BC15" s="99"/>
      <c r="BD15" s="75"/>
      <c r="BE15" s="85"/>
      <c r="BF15" s="86"/>
      <c r="BG15" s="96"/>
      <c r="BH15" s="96"/>
      <c r="BI15" s="96"/>
      <c r="BJ15" s="77"/>
      <c r="BK15" s="86"/>
      <c r="BL15" s="93"/>
      <c r="BM15" s="93"/>
      <c r="BN15" s="93"/>
      <c r="BO15" s="77"/>
      <c r="BP15" s="97"/>
      <c r="BQ15" s="96"/>
      <c r="BR15" s="96"/>
      <c r="BS15" s="96"/>
      <c r="BT15" s="98"/>
    </row>
    <row r="16" spans="1:72" ht="17.25" customHeight="1">
      <c r="A16" s="187" t="s">
        <v>39</v>
      </c>
      <c r="B16" s="60">
        <v>270</v>
      </c>
      <c r="C16" s="61">
        <f t="shared" si="0"/>
        <v>10293</v>
      </c>
      <c r="D16" s="61">
        <f t="shared" si="1"/>
        <v>3830</v>
      </c>
      <c r="E16" s="62">
        <f t="shared" si="2"/>
        <v>37.20975420188478</v>
      </c>
      <c r="F16" s="61">
        <f t="shared" si="3"/>
        <v>9529</v>
      </c>
      <c r="G16" s="63">
        <f t="shared" si="4"/>
        <v>24.8798955613577</v>
      </c>
      <c r="H16" s="64">
        <v>6502</v>
      </c>
      <c r="I16" s="65">
        <v>3655</v>
      </c>
      <c r="J16" s="66">
        <f t="shared" si="5"/>
        <v>56.21347277760689</v>
      </c>
      <c r="K16" s="65">
        <v>9137</v>
      </c>
      <c r="L16" s="67">
        <f>K16/I16*10</f>
        <v>24.998632010943915</v>
      </c>
      <c r="M16" s="68">
        <v>455</v>
      </c>
      <c r="N16" s="50">
        <v>70</v>
      </c>
      <c r="O16" s="69">
        <f>N16/M16*100</f>
        <v>15.384615384615385</v>
      </c>
      <c r="P16" s="50">
        <v>161</v>
      </c>
      <c r="Q16" s="70">
        <f>P16/N16*10</f>
        <v>23</v>
      </c>
      <c r="R16" s="71"/>
      <c r="S16" s="72"/>
      <c r="T16" s="73"/>
      <c r="U16" s="73"/>
      <c r="V16" s="74"/>
      <c r="W16" s="57">
        <v>380</v>
      </c>
      <c r="X16" s="75"/>
      <c r="Y16" s="99"/>
      <c r="Z16" s="92"/>
      <c r="AA16" s="77"/>
      <c r="AB16" s="57">
        <v>501</v>
      </c>
      <c r="AC16" s="93"/>
      <c r="AD16" s="93"/>
      <c r="AE16" s="93"/>
      <c r="AF16" s="77"/>
      <c r="AG16" s="57">
        <v>545</v>
      </c>
      <c r="AH16" s="94">
        <v>105</v>
      </c>
      <c r="AI16" s="81">
        <f>AH16/AG16*100</f>
        <v>19.26605504587156</v>
      </c>
      <c r="AJ16" s="94">
        <v>231</v>
      </c>
      <c r="AK16" s="82">
        <f>AJ16/AH16*10</f>
        <v>22</v>
      </c>
      <c r="AL16" s="57">
        <v>1650</v>
      </c>
      <c r="AM16" s="72"/>
      <c r="AN16" s="95"/>
      <c r="AO16" s="72"/>
      <c r="AP16" s="77"/>
      <c r="AQ16" s="57"/>
      <c r="AR16" s="93"/>
      <c r="AS16" s="93"/>
      <c r="AT16" s="93"/>
      <c r="AU16" s="77"/>
      <c r="AV16" s="86"/>
      <c r="AW16" s="93"/>
      <c r="AX16" s="93"/>
      <c r="AY16" s="93"/>
      <c r="AZ16" s="77"/>
      <c r="BA16" s="57">
        <v>30</v>
      </c>
      <c r="BB16" s="75"/>
      <c r="BC16" s="99"/>
      <c r="BD16" s="75"/>
      <c r="BE16" s="85"/>
      <c r="BF16" s="86"/>
      <c r="BG16" s="96"/>
      <c r="BH16" s="96"/>
      <c r="BI16" s="96"/>
      <c r="BJ16" s="77"/>
      <c r="BK16" s="86">
        <v>10</v>
      </c>
      <c r="BL16" s="93"/>
      <c r="BM16" s="93"/>
      <c r="BN16" s="93"/>
      <c r="BO16" s="77"/>
      <c r="BP16" s="97">
        <v>220</v>
      </c>
      <c r="BQ16" s="96"/>
      <c r="BR16" s="96"/>
      <c r="BS16" s="96"/>
      <c r="BT16" s="98"/>
    </row>
    <row r="17" spans="1:72" ht="16.5" customHeight="1">
      <c r="A17" s="187" t="s">
        <v>40</v>
      </c>
      <c r="B17" s="60">
        <v>925</v>
      </c>
      <c r="C17" s="61">
        <f t="shared" si="0"/>
        <v>26476</v>
      </c>
      <c r="D17" s="61">
        <f t="shared" si="1"/>
        <v>9401</v>
      </c>
      <c r="E17" s="62">
        <f t="shared" si="2"/>
        <v>35.507629551291735</v>
      </c>
      <c r="F17" s="61">
        <f t="shared" si="3"/>
        <v>33451</v>
      </c>
      <c r="G17" s="63">
        <f t="shared" si="4"/>
        <v>35.58238485267525</v>
      </c>
      <c r="H17" s="64">
        <v>13720</v>
      </c>
      <c r="I17" s="65">
        <v>8928</v>
      </c>
      <c r="J17" s="66">
        <f t="shared" si="5"/>
        <v>65.0728862973761</v>
      </c>
      <c r="K17" s="65">
        <v>32279</v>
      </c>
      <c r="L17" s="67">
        <f t="shared" si="6"/>
        <v>36.154793906810035</v>
      </c>
      <c r="M17" s="68">
        <v>303</v>
      </c>
      <c r="N17" s="50">
        <v>303</v>
      </c>
      <c r="O17" s="69">
        <f>N17/M17*100</f>
        <v>100</v>
      </c>
      <c r="P17" s="50">
        <v>688</v>
      </c>
      <c r="Q17" s="70">
        <f>P17/N17*10</f>
        <v>22.706270627062707</v>
      </c>
      <c r="R17" s="71">
        <v>144</v>
      </c>
      <c r="S17" s="72">
        <v>70</v>
      </c>
      <c r="T17" s="73">
        <f>S17/R17*100</f>
        <v>48.61111111111111</v>
      </c>
      <c r="U17" s="73">
        <v>154</v>
      </c>
      <c r="V17" s="74">
        <f>U17/S17*10</f>
        <v>22</v>
      </c>
      <c r="W17" s="57">
        <v>113</v>
      </c>
      <c r="X17" s="75"/>
      <c r="Y17" s="99"/>
      <c r="Z17" s="92"/>
      <c r="AA17" s="77"/>
      <c r="AB17" s="57">
        <v>890</v>
      </c>
      <c r="AC17" s="93"/>
      <c r="AD17" s="93"/>
      <c r="AE17" s="93"/>
      <c r="AF17" s="77"/>
      <c r="AG17" s="57">
        <v>8994</v>
      </c>
      <c r="AH17" s="94">
        <v>100</v>
      </c>
      <c r="AI17" s="81">
        <f>AH17/AG17*100</f>
        <v>1.11185234600845</v>
      </c>
      <c r="AJ17" s="94">
        <v>330</v>
      </c>
      <c r="AK17" s="82">
        <f>AJ17/AH17*10</f>
        <v>33</v>
      </c>
      <c r="AL17" s="57">
        <v>1989</v>
      </c>
      <c r="AM17" s="72"/>
      <c r="AN17" s="95"/>
      <c r="AO17" s="72"/>
      <c r="AP17" s="77"/>
      <c r="AQ17" s="57"/>
      <c r="AR17" s="93"/>
      <c r="AS17" s="93"/>
      <c r="AT17" s="93"/>
      <c r="AU17" s="77"/>
      <c r="AV17" s="86"/>
      <c r="AW17" s="93"/>
      <c r="AX17" s="93"/>
      <c r="AY17" s="93"/>
      <c r="AZ17" s="77"/>
      <c r="BA17" s="57">
        <v>323</v>
      </c>
      <c r="BB17" s="75"/>
      <c r="BC17" s="99"/>
      <c r="BD17" s="75"/>
      <c r="BE17" s="85"/>
      <c r="BF17" s="86"/>
      <c r="BG17" s="96"/>
      <c r="BH17" s="96"/>
      <c r="BI17" s="96"/>
      <c r="BJ17" s="77"/>
      <c r="BK17" s="86"/>
      <c r="BL17" s="93"/>
      <c r="BM17" s="93"/>
      <c r="BN17" s="93"/>
      <c r="BO17" s="77"/>
      <c r="BP17" s="97"/>
      <c r="BQ17" s="96"/>
      <c r="BR17" s="96"/>
      <c r="BS17" s="96"/>
      <c r="BT17" s="98"/>
    </row>
    <row r="18" spans="1:72" ht="15.75" customHeight="1">
      <c r="A18" s="187" t="s">
        <v>41</v>
      </c>
      <c r="B18" s="60">
        <v>545</v>
      </c>
      <c r="C18" s="61">
        <f t="shared" si="0"/>
        <v>15745</v>
      </c>
      <c r="D18" s="61">
        <f t="shared" si="1"/>
        <v>3872</v>
      </c>
      <c r="E18" s="62">
        <f t="shared" si="2"/>
        <v>24.591933947284854</v>
      </c>
      <c r="F18" s="61">
        <f t="shared" si="3"/>
        <v>11856</v>
      </c>
      <c r="G18" s="63">
        <f t="shared" si="4"/>
        <v>30.619834710743802</v>
      </c>
      <c r="H18" s="64">
        <v>6374</v>
      </c>
      <c r="I18" s="65">
        <v>3509</v>
      </c>
      <c r="J18" s="66">
        <f t="shared" si="5"/>
        <v>55.051772827110135</v>
      </c>
      <c r="K18" s="65">
        <v>11157</v>
      </c>
      <c r="L18" s="67">
        <f t="shared" si="6"/>
        <v>31.795383300085494</v>
      </c>
      <c r="M18" s="90">
        <v>190</v>
      </c>
      <c r="N18" s="91">
        <v>190</v>
      </c>
      <c r="O18" s="69">
        <f>N18/M18*100</f>
        <v>100</v>
      </c>
      <c r="P18" s="91">
        <v>328</v>
      </c>
      <c r="Q18" s="70">
        <f>P18/N18*10</f>
        <v>17.263157894736842</v>
      </c>
      <c r="R18" s="71">
        <v>30</v>
      </c>
      <c r="S18" s="72"/>
      <c r="T18" s="73"/>
      <c r="U18" s="73"/>
      <c r="V18" s="74"/>
      <c r="W18" s="57">
        <v>240</v>
      </c>
      <c r="X18" s="75"/>
      <c r="Y18" s="99"/>
      <c r="Z18" s="92"/>
      <c r="AA18" s="77"/>
      <c r="AB18" s="57">
        <v>4411</v>
      </c>
      <c r="AC18" s="93"/>
      <c r="AD18" s="93"/>
      <c r="AE18" s="93"/>
      <c r="AF18" s="77"/>
      <c r="AG18" s="57">
        <v>3388</v>
      </c>
      <c r="AH18" s="94">
        <v>173</v>
      </c>
      <c r="AI18" s="81">
        <f>AH18/AG18*100</f>
        <v>5.106257378984651</v>
      </c>
      <c r="AJ18" s="94">
        <v>371</v>
      </c>
      <c r="AK18" s="82">
        <f>AJ18/AH18*10</f>
        <v>21.445086705202314</v>
      </c>
      <c r="AL18" s="57">
        <v>621</v>
      </c>
      <c r="AM18" s="72"/>
      <c r="AN18" s="95"/>
      <c r="AO18" s="72"/>
      <c r="AP18" s="77"/>
      <c r="AQ18" s="57"/>
      <c r="AR18" s="93"/>
      <c r="AS18" s="93"/>
      <c r="AT18" s="93"/>
      <c r="AU18" s="77"/>
      <c r="AV18" s="86"/>
      <c r="AW18" s="93"/>
      <c r="AX18" s="93"/>
      <c r="AY18" s="93"/>
      <c r="AZ18" s="77"/>
      <c r="BA18" s="57">
        <v>491</v>
      </c>
      <c r="BB18" s="75"/>
      <c r="BC18" s="99"/>
      <c r="BD18" s="75"/>
      <c r="BE18" s="85"/>
      <c r="BF18" s="86"/>
      <c r="BG18" s="96"/>
      <c r="BH18" s="96"/>
      <c r="BI18" s="96"/>
      <c r="BJ18" s="77"/>
      <c r="BK18" s="86"/>
      <c r="BL18" s="93"/>
      <c r="BM18" s="93"/>
      <c r="BN18" s="93"/>
      <c r="BO18" s="77"/>
      <c r="BP18" s="97"/>
      <c r="BQ18" s="96"/>
      <c r="BR18" s="96"/>
      <c r="BS18" s="96"/>
      <c r="BT18" s="98"/>
    </row>
    <row r="19" spans="1:72" ht="16.5" customHeight="1">
      <c r="A19" s="187" t="s">
        <v>42</v>
      </c>
      <c r="B19" s="46">
        <v>805</v>
      </c>
      <c r="C19" s="100">
        <f t="shared" si="0"/>
        <v>18135</v>
      </c>
      <c r="D19" s="100">
        <f aca="true" t="shared" si="7" ref="D19:D25">I19+N19+S19+X19+AC19+AH19+AM19+AR19+AW19+BB19+BG19+BL19</f>
        <v>5942</v>
      </c>
      <c r="E19" s="101">
        <f aca="true" t="shared" si="8" ref="E19:E25">D19/C19*100</f>
        <v>32.76537082988696</v>
      </c>
      <c r="F19" s="100">
        <f aca="true" t="shared" si="9" ref="F19:F25">K19+P19+U19+Z19+AE19+AJ19+AO19+AT19+AY19+BD19+BI19+BN19</f>
        <v>15633</v>
      </c>
      <c r="G19" s="93">
        <f aca="true" t="shared" si="10" ref="G19:G26">F19/D19*10</f>
        <v>26.30932346011444</v>
      </c>
      <c r="H19" s="78">
        <v>5708</v>
      </c>
      <c r="I19" s="76">
        <v>4583</v>
      </c>
      <c r="J19" s="99">
        <f aca="true" t="shared" si="11" ref="J19:J26">I19/H19*100</f>
        <v>80.29081990189209</v>
      </c>
      <c r="K19" s="76">
        <v>12279</v>
      </c>
      <c r="L19" s="85">
        <f aca="true" t="shared" si="12" ref="L19:L26">K19/I19*10</f>
        <v>26.792493999563604</v>
      </c>
      <c r="M19" s="68">
        <v>1403</v>
      </c>
      <c r="N19" s="50">
        <v>835</v>
      </c>
      <c r="O19" s="47">
        <f>N19/M19*100</f>
        <v>59.51532430506058</v>
      </c>
      <c r="P19" s="50">
        <v>2278</v>
      </c>
      <c r="Q19" s="77">
        <f>P19/N19*10</f>
        <v>27.281437125748504</v>
      </c>
      <c r="R19" s="71">
        <v>387</v>
      </c>
      <c r="S19" s="72">
        <v>90</v>
      </c>
      <c r="T19" s="73">
        <f>S19/R19*100</f>
        <v>23.25581395348837</v>
      </c>
      <c r="U19" s="73">
        <v>198</v>
      </c>
      <c r="V19" s="74">
        <f>U19/S19*10</f>
        <v>22</v>
      </c>
      <c r="W19" s="57"/>
      <c r="X19" s="75"/>
      <c r="Y19" s="99"/>
      <c r="Z19" s="92"/>
      <c r="AA19" s="77"/>
      <c r="AB19" s="57">
        <v>2103</v>
      </c>
      <c r="AC19" s="93"/>
      <c r="AD19" s="93"/>
      <c r="AE19" s="93"/>
      <c r="AF19" s="77"/>
      <c r="AG19" s="57">
        <v>4359</v>
      </c>
      <c r="AH19" s="94">
        <v>349</v>
      </c>
      <c r="AI19" s="81">
        <f>AH19/AG19*100</f>
        <v>8.00642349162652</v>
      </c>
      <c r="AJ19" s="94">
        <v>674</v>
      </c>
      <c r="AK19" s="82">
        <f>AJ19/AH19*10</f>
        <v>19.312320916905442</v>
      </c>
      <c r="AL19" s="57">
        <v>3356</v>
      </c>
      <c r="AM19" s="72">
        <v>85</v>
      </c>
      <c r="AN19" s="95">
        <f>AM19/AL19*100</f>
        <v>2.532777115613826</v>
      </c>
      <c r="AO19" s="72">
        <v>204</v>
      </c>
      <c r="AP19" s="82">
        <f>AO19/AM19*10</f>
        <v>24</v>
      </c>
      <c r="AQ19" s="57"/>
      <c r="AR19" s="93"/>
      <c r="AS19" s="93"/>
      <c r="AT19" s="93"/>
      <c r="AU19" s="77"/>
      <c r="AV19" s="86">
        <v>729</v>
      </c>
      <c r="AW19" s="93"/>
      <c r="AX19" s="93"/>
      <c r="AY19" s="93"/>
      <c r="AZ19" s="77"/>
      <c r="BA19" s="57">
        <v>90</v>
      </c>
      <c r="BB19" s="75"/>
      <c r="BC19" s="99"/>
      <c r="BD19" s="75"/>
      <c r="BE19" s="85"/>
      <c r="BF19" s="86"/>
      <c r="BG19" s="96"/>
      <c r="BH19" s="96"/>
      <c r="BI19" s="96"/>
      <c r="BJ19" s="77"/>
      <c r="BK19" s="86"/>
      <c r="BL19" s="93"/>
      <c r="BM19" s="93"/>
      <c r="BN19" s="93"/>
      <c r="BO19" s="77"/>
      <c r="BP19" s="97"/>
      <c r="BQ19" s="96"/>
      <c r="BR19" s="96"/>
      <c r="BS19" s="96"/>
      <c r="BT19" s="98"/>
    </row>
    <row r="20" spans="1:72" ht="15.75" customHeight="1">
      <c r="A20" s="187" t="s">
        <v>43</v>
      </c>
      <c r="B20" s="60">
        <v>979</v>
      </c>
      <c r="C20" s="61">
        <f t="shared" si="0"/>
        <v>32201</v>
      </c>
      <c r="D20" s="61">
        <f t="shared" si="7"/>
        <v>8704</v>
      </c>
      <c r="E20" s="62">
        <f t="shared" si="8"/>
        <v>27.030216452905186</v>
      </c>
      <c r="F20" s="61">
        <f t="shared" si="9"/>
        <v>28770</v>
      </c>
      <c r="G20" s="63">
        <f t="shared" si="10"/>
        <v>33.05376838235294</v>
      </c>
      <c r="H20" s="64">
        <v>12650</v>
      </c>
      <c r="I20" s="65">
        <v>7269</v>
      </c>
      <c r="J20" s="66">
        <f t="shared" si="11"/>
        <v>57.462450592885375</v>
      </c>
      <c r="K20" s="65">
        <v>25689</v>
      </c>
      <c r="L20" s="67">
        <f t="shared" si="12"/>
        <v>35.34048699958729</v>
      </c>
      <c r="M20" s="68">
        <v>5429</v>
      </c>
      <c r="N20" s="50">
        <v>1365</v>
      </c>
      <c r="O20" s="47">
        <f>N20/M20*100</f>
        <v>25.142751888008842</v>
      </c>
      <c r="P20" s="50">
        <v>2801</v>
      </c>
      <c r="Q20" s="77">
        <f>P20/N20*10</f>
        <v>20.52014652014652</v>
      </c>
      <c r="R20" s="71"/>
      <c r="S20" s="72"/>
      <c r="T20" s="73"/>
      <c r="U20" s="73"/>
      <c r="V20" s="74"/>
      <c r="W20" s="57">
        <v>947</v>
      </c>
      <c r="X20" s="75"/>
      <c r="Y20" s="99"/>
      <c r="Z20" s="76"/>
      <c r="AA20" s="77"/>
      <c r="AB20" s="57">
        <v>2411</v>
      </c>
      <c r="AC20" s="78"/>
      <c r="AD20" s="78"/>
      <c r="AE20" s="78"/>
      <c r="AF20" s="79"/>
      <c r="AG20" s="57">
        <v>6884</v>
      </c>
      <c r="AH20" s="80">
        <v>70</v>
      </c>
      <c r="AI20" s="81">
        <f>AH20/AG20*100</f>
        <v>1.0168506682161536</v>
      </c>
      <c r="AJ20" s="80">
        <v>280</v>
      </c>
      <c r="AK20" s="82">
        <f>AJ20/AH20*10</f>
        <v>40</v>
      </c>
      <c r="AL20" s="57">
        <v>1787</v>
      </c>
      <c r="AM20" s="83"/>
      <c r="AN20" s="95"/>
      <c r="AO20" s="83"/>
      <c r="AP20" s="82"/>
      <c r="AQ20" s="57">
        <v>595</v>
      </c>
      <c r="AR20" s="78"/>
      <c r="AS20" s="78"/>
      <c r="AT20" s="78"/>
      <c r="AU20" s="79"/>
      <c r="AV20" s="86">
        <v>231</v>
      </c>
      <c r="AW20" s="78"/>
      <c r="AX20" s="78"/>
      <c r="AY20" s="78"/>
      <c r="AZ20" s="79"/>
      <c r="BA20" s="57">
        <v>931</v>
      </c>
      <c r="BB20" s="75"/>
      <c r="BC20" s="99"/>
      <c r="BD20" s="75"/>
      <c r="BE20" s="85"/>
      <c r="BF20" s="86">
        <v>336</v>
      </c>
      <c r="BG20" s="87"/>
      <c r="BH20" s="87"/>
      <c r="BI20" s="87"/>
      <c r="BJ20" s="79"/>
      <c r="BK20" s="86"/>
      <c r="BL20" s="78"/>
      <c r="BM20" s="78"/>
      <c r="BN20" s="78"/>
      <c r="BO20" s="79"/>
      <c r="BP20" s="88"/>
      <c r="BQ20" s="87"/>
      <c r="BR20" s="87"/>
      <c r="BS20" s="87"/>
      <c r="BT20" s="89"/>
    </row>
    <row r="21" spans="1:72" ht="16.5" customHeight="1">
      <c r="A21" s="187" t="s">
        <v>44</v>
      </c>
      <c r="B21" s="60">
        <v>910</v>
      </c>
      <c r="C21" s="61">
        <f t="shared" si="0"/>
        <v>36243</v>
      </c>
      <c r="D21" s="61">
        <f t="shared" si="7"/>
        <v>5597</v>
      </c>
      <c r="E21" s="62">
        <f t="shared" si="8"/>
        <v>15.442982093093837</v>
      </c>
      <c r="F21" s="61">
        <f t="shared" si="9"/>
        <v>22237</v>
      </c>
      <c r="G21" s="63">
        <f t="shared" si="10"/>
        <v>39.7302126139003</v>
      </c>
      <c r="H21" s="64">
        <v>11212</v>
      </c>
      <c r="I21" s="65">
        <v>5527</v>
      </c>
      <c r="J21" s="66">
        <f t="shared" si="11"/>
        <v>49.295397788084195</v>
      </c>
      <c r="K21" s="65">
        <v>22004</v>
      </c>
      <c r="L21" s="67">
        <f t="shared" si="12"/>
        <v>39.81183282069839</v>
      </c>
      <c r="M21" s="68"/>
      <c r="N21" s="50"/>
      <c r="O21" s="47"/>
      <c r="P21" s="50"/>
      <c r="Q21" s="77"/>
      <c r="R21" s="71"/>
      <c r="S21" s="72"/>
      <c r="T21" s="73"/>
      <c r="U21" s="73"/>
      <c r="V21" s="74"/>
      <c r="W21" s="57">
        <v>2237</v>
      </c>
      <c r="X21" s="75"/>
      <c r="Y21" s="99"/>
      <c r="Z21" s="76"/>
      <c r="AA21" s="77"/>
      <c r="AB21" s="57">
        <v>12858</v>
      </c>
      <c r="AC21" s="78"/>
      <c r="AD21" s="78"/>
      <c r="AE21" s="78"/>
      <c r="AF21" s="77"/>
      <c r="AG21" s="57">
        <v>6301</v>
      </c>
      <c r="AH21" s="80">
        <v>70</v>
      </c>
      <c r="AI21" s="81">
        <f>AH21/AG21*100</f>
        <v>1.1109347722583718</v>
      </c>
      <c r="AJ21" s="80">
        <v>233</v>
      </c>
      <c r="AK21" s="82">
        <f>AJ21/AH21*10</f>
        <v>33.285714285714285</v>
      </c>
      <c r="AL21" s="57">
        <v>945</v>
      </c>
      <c r="AM21" s="83"/>
      <c r="AN21" s="95"/>
      <c r="AO21" s="83"/>
      <c r="AP21" s="82"/>
      <c r="AQ21" s="57">
        <v>2631</v>
      </c>
      <c r="AR21" s="78"/>
      <c r="AS21" s="78"/>
      <c r="AT21" s="78"/>
      <c r="AU21" s="79"/>
      <c r="AV21" s="86"/>
      <c r="AW21" s="78"/>
      <c r="AX21" s="78"/>
      <c r="AY21" s="78"/>
      <c r="AZ21" s="79"/>
      <c r="BA21" s="57">
        <v>15</v>
      </c>
      <c r="BB21" s="75"/>
      <c r="BC21" s="99"/>
      <c r="BD21" s="75"/>
      <c r="BE21" s="85"/>
      <c r="BF21" s="86"/>
      <c r="BG21" s="87"/>
      <c r="BH21" s="87"/>
      <c r="BI21" s="87"/>
      <c r="BJ21" s="79"/>
      <c r="BK21" s="86"/>
      <c r="BL21" s="78"/>
      <c r="BM21" s="78"/>
      <c r="BN21" s="78"/>
      <c r="BO21" s="79"/>
      <c r="BP21" s="88">
        <v>44</v>
      </c>
      <c r="BQ21" s="87"/>
      <c r="BR21" s="87"/>
      <c r="BS21" s="87"/>
      <c r="BT21" s="89"/>
    </row>
    <row r="22" spans="1:72" ht="15.75" customHeight="1">
      <c r="A22" s="187" t="s">
        <v>45</v>
      </c>
      <c r="B22" s="60">
        <v>411</v>
      </c>
      <c r="C22" s="61">
        <f t="shared" si="0"/>
        <v>16427</v>
      </c>
      <c r="D22" s="61">
        <f t="shared" si="7"/>
        <v>4331</v>
      </c>
      <c r="E22" s="62">
        <f t="shared" si="8"/>
        <v>26.365130577707436</v>
      </c>
      <c r="F22" s="61">
        <f t="shared" si="9"/>
        <v>8292</v>
      </c>
      <c r="G22" s="63">
        <f t="shared" si="10"/>
        <v>19.145693835141998</v>
      </c>
      <c r="H22" s="64">
        <v>6816</v>
      </c>
      <c r="I22" s="65">
        <v>3961</v>
      </c>
      <c r="J22" s="66">
        <f t="shared" si="11"/>
        <v>58.11326291079813</v>
      </c>
      <c r="K22" s="65">
        <v>7388</v>
      </c>
      <c r="L22" s="67">
        <f t="shared" si="12"/>
        <v>18.651855592022216</v>
      </c>
      <c r="M22" s="68">
        <v>842</v>
      </c>
      <c r="N22" s="50">
        <v>370</v>
      </c>
      <c r="O22" s="69">
        <f>N22/M22*100</f>
        <v>43.942992874109265</v>
      </c>
      <c r="P22" s="50">
        <v>904</v>
      </c>
      <c r="Q22" s="70">
        <f>P22/N22*10</f>
        <v>24.43243243243243</v>
      </c>
      <c r="R22" s="71"/>
      <c r="S22" s="72"/>
      <c r="T22" s="73"/>
      <c r="U22" s="73"/>
      <c r="V22" s="74"/>
      <c r="W22" s="57">
        <v>1009</v>
      </c>
      <c r="X22" s="75"/>
      <c r="Y22" s="99"/>
      <c r="Z22" s="76"/>
      <c r="AA22" s="77"/>
      <c r="AB22" s="57">
        <v>4482</v>
      </c>
      <c r="AC22" s="78"/>
      <c r="AD22" s="78"/>
      <c r="AE22" s="78"/>
      <c r="AF22" s="77"/>
      <c r="AG22" s="57">
        <v>1469</v>
      </c>
      <c r="AH22" s="80"/>
      <c r="AI22" s="81"/>
      <c r="AJ22" s="80"/>
      <c r="AK22" s="82"/>
      <c r="AL22" s="57">
        <v>1494</v>
      </c>
      <c r="AM22" s="83"/>
      <c r="AN22" s="95"/>
      <c r="AO22" s="83"/>
      <c r="AP22" s="82"/>
      <c r="AQ22" s="57"/>
      <c r="AR22" s="78"/>
      <c r="AS22" s="78"/>
      <c r="AT22" s="78"/>
      <c r="AU22" s="79"/>
      <c r="AV22" s="86"/>
      <c r="AW22" s="78"/>
      <c r="AX22" s="78"/>
      <c r="AY22" s="78"/>
      <c r="AZ22" s="79"/>
      <c r="BA22" s="57">
        <v>60</v>
      </c>
      <c r="BB22" s="75"/>
      <c r="BC22" s="99"/>
      <c r="BD22" s="75"/>
      <c r="BE22" s="85"/>
      <c r="BF22" s="86">
        <v>255</v>
      </c>
      <c r="BG22" s="87"/>
      <c r="BH22" s="87"/>
      <c r="BI22" s="87"/>
      <c r="BJ22" s="79"/>
      <c r="BK22" s="86"/>
      <c r="BL22" s="78"/>
      <c r="BM22" s="78"/>
      <c r="BN22" s="78"/>
      <c r="BO22" s="79"/>
      <c r="BP22" s="88"/>
      <c r="BQ22" s="87"/>
      <c r="BR22" s="87"/>
      <c r="BS22" s="87"/>
      <c r="BT22" s="89"/>
    </row>
    <row r="23" spans="1:72" ht="17.25" customHeight="1">
      <c r="A23" s="187" t="s">
        <v>46</v>
      </c>
      <c r="B23" s="60">
        <v>1551</v>
      </c>
      <c r="C23" s="61">
        <f t="shared" si="0"/>
        <v>42581</v>
      </c>
      <c r="D23" s="61">
        <f t="shared" si="7"/>
        <v>9743</v>
      </c>
      <c r="E23" s="62">
        <f t="shared" si="8"/>
        <v>22.881097202977855</v>
      </c>
      <c r="F23" s="61">
        <f t="shared" si="9"/>
        <v>40924</v>
      </c>
      <c r="G23" s="63">
        <f t="shared" si="10"/>
        <v>42.00348968490198</v>
      </c>
      <c r="H23" s="64">
        <v>17887</v>
      </c>
      <c r="I23" s="65">
        <v>8566</v>
      </c>
      <c r="J23" s="66">
        <f t="shared" si="11"/>
        <v>47.88952870800022</v>
      </c>
      <c r="K23" s="65">
        <v>36525</v>
      </c>
      <c r="L23" s="67">
        <f t="shared" si="12"/>
        <v>42.6395050198459</v>
      </c>
      <c r="M23" s="90">
        <v>1035</v>
      </c>
      <c r="N23" s="91">
        <v>333</v>
      </c>
      <c r="O23" s="69">
        <f>N23/M23*100</f>
        <v>32.17391304347826</v>
      </c>
      <c r="P23" s="91">
        <v>1245</v>
      </c>
      <c r="Q23" s="70">
        <f>P23/N23*10</f>
        <v>37.387387387387385</v>
      </c>
      <c r="R23" s="71"/>
      <c r="S23" s="72"/>
      <c r="T23" s="73"/>
      <c r="U23" s="73"/>
      <c r="V23" s="74"/>
      <c r="W23" s="102">
        <v>2963</v>
      </c>
      <c r="X23" s="103">
        <v>480</v>
      </c>
      <c r="Y23" s="99">
        <f>X23/W23*100</f>
        <v>16.19979750253122</v>
      </c>
      <c r="Z23" s="76">
        <v>1862</v>
      </c>
      <c r="AA23" s="77">
        <f>Z23/X23*10</f>
        <v>38.79166666666667</v>
      </c>
      <c r="AB23" s="57">
        <v>10756</v>
      </c>
      <c r="AC23" s="93"/>
      <c r="AD23" s="93"/>
      <c r="AE23" s="93"/>
      <c r="AF23" s="77"/>
      <c r="AG23" s="57">
        <v>7724</v>
      </c>
      <c r="AH23" s="94">
        <v>303</v>
      </c>
      <c r="AI23" s="81">
        <f>AH23/AG23*100</f>
        <v>3.9228379078197824</v>
      </c>
      <c r="AJ23" s="94">
        <v>1056</v>
      </c>
      <c r="AK23" s="82">
        <f>AJ23/AH23*10</f>
        <v>34.851485148514854</v>
      </c>
      <c r="AL23" s="57">
        <v>1396</v>
      </c>
      <c r="AM23" s="72">
        <v>61</v>
      </c>
      <c r="AN23" s="95">
        <f>AM23/AL23*100</f>
        <v>4.369627507163324</v>
      </c>
      <c r="AO23" s="72">
        <v>236</v>
      </c>
      <c r="AP23" s="82">
        <f>AO23/AM23*10</f>
        <v>38.68852459016394</v>
      </c>
      <c r="AQ23" s="57">
        <v>70</v>
      </c>
      <c r="AR23" s="93"/>
      <c r="AS23" s="93"/>
      <c r="AT23" s="93"/>
      <c r="AU23" s="77"/>
      <c r="AV23" s="86"/>
      <c r="AW23" s="93"/>
      <c r="AX23" s="93"/>
      <c r="AY23" s="93"/>
      <c r="AZ23" s="77"/>
      <c r="BA23" s="57">
        <v>414</v>
      </c>
      <c r="BB23" s="75"/>
      <c r="BC23" s="99"/>
      <c r="BD23" s="75"/>
      <c r="BE23" s="85"/>
      <c r="BF23" s="86">
        <v>285</v>
      </c>
      <c r="BG23" s="96"/>
      <c r="BH23" s="96"/>
      <c r="BI23" s="96"/>
      <c r="BJ23" s="77"/>
      <c r="BK23" s="86">
        <v>51</v>
      </c>
      <c r="BL23" s="93"/>
      <c r="BM23" s="93"/>
      <c r="BN23" s="93"/>
      <c r="BO23" s="77"/>
      <c r="BP23" s="97"/>
      <c r="BQ23" s="96"/>
      <c r="BR23" s="96"/>
      <c r="BS23" s="96"/>
      <c r="BT23" s="98"/>
    </row>
    <row r="24" spans="1:72" ht="15" customHeight="1">
      <c r="A24" s="187" t="s">
        <v>47</v>
      </c>
      <c r="B24" s="60">
        <v>2688</v>
      </c>
      <c r="C24" s="61">
        <f t="shared" si="0"/>
        <v>58164</v>
      </c>
      <c r="D24" s="61">
        <f t="shared" si="7"/>
        <v>8314</v>
      </c>
      <c r="E24" s="62">
        <f t="shared" si="8"/>
        <v>14.294065057423836</v>
      </c>
      <c r="F24" s="61">
        <f t="shared" si="9"/>
        <v>28680</v>
      </c>
      <c r="G24" s="63">
        <f t="shared" si="10"/>
        <v>34.496030791436134</v>
      </c>
      <c r="H24" s="64">
        <v>18076</v>
      </c>
      <c r="I24" s="65">
        <v>8002</v>
      </c>
      <c r="J24" s="66">
        <f t="shared" si="11"/>
        <v>44.26864350520027</v>
      </c>
      <c r="K24" s="65">
        <v>27499</v>
      </c>
      <c r="L24" s="67">
        <f t="shared" si="12"/>
        <v>34.36515871032242</v>
      </c>
      <c r="M24" s="68">
        <v>109</v>
      </c>
      <c r="N24" s="50"/>
      <c r="O24" s="47"/>
      <c r="P24" s="50"/>
      <c r="Q24" s="77"/>
      <c r="R24" s="71"/>
      <c r="S24" s="72"/>
      <c r="T24" s="73"/>
      <c r="U24" s="73"/>
      <c r="V24" s="74"/>
      <c r="W24" s="57">
        <v>550</v>
      </c>
      <c r="X24" s="75"/>
      <c r="Y24" s="75"/>
      <c r="Z24" s="76"/>
      <c r="AA24" s="77"/>
      <c r="AB24" s="57">
        <v>24587</v>
      </c>
      <c r="AC24" s="78"/>
      <c r="AD24" s="78"/>
      <c r="AE24" s="78"/>
      <c r="AF24" s="77"/>
      <c r="AG24" s="57">
        <v>11998</v>
      </c>
      <c r="AH24" s="80">
        <v>312</v>
      </c>
      <c r="AI24" s="81">
        <f>AH24/AG24*100</f>
        <v>2.600433405567595</v>
      </c>
      <c r="AJ24" s="80">
        <v>1181</v>
      </c>
      <c r="AK24" s="82">
        <f>AJ24/AH24*10</f>
        <v>37.8525641025641</v>
      </c>
      <c r="AL24" s="57">
        <v>1192</v>
      </c>
      <c r="AM24" s="83"/>
      <c r="AN24" s="95"/>
      <c r="AO24" s="83"/>
      <c r="AP24" s="82"/>
      <c r="AQ24" s="57"/>
      <c r="AR24" s="78"/>
      <c r="AS24" s="78"/>
      <c r="AT24" s="78"/>
      <c r="AU24" s="79"/>
      <c r="AV24" s="86"/>
      <c r="AW24" s="78"/>
      <c r="AX24" s="78"/>
      <c r="AY24" s="78"/>
      <c r="AZ24" s="79"/>
      <c r="BA24" s="57">
        <v>374</v>
      </c>
      <c r="BB24" s="75"/>
      <c r="BC24" s="99"/>
      <c r="BD24" s="75"/>
      <c r="BE24" s="85"/>
      <c r="BF24" s="86">
        <v>50</v>
      </c>
      <c r="BG24" s="87"/>
      <c r="BH24" s="87"/>
      <c r="BI24" s="87"/>
      <c r="BJ24" s="79"/>
      <c r="BK24" s="86">
        <v>1228</v>
      </c>
      <c r="BL24" s="78"/>
      <c r="BM24" s="78"/>
      <c r="BN24" s="78"/>
      <c r="BO24" s="79"/>
      <c r="BP24" s="88"/>
      <c r="BQ24" s="87"/>
      <c r="BR24" s="87"/>
      <c r="BS24" s="87"/>
      <c r="BT24" s="89"/>
    </row>
    <row r="25" spans="1:72" ht="15" customHeight="1">
      <c r="A25" s="187" t="s">
        <v>48</v>
      </c>
      <c r="B25" s="60">
        <v>1515</v>
      </c>
      <c r="C25" s="61">
        <f t="shared" si="0"/>
        <v>49488</v>
      </c>
      <c r="D25" s="61">
        <f t="shared" si="7"/>
        <v>14784</v>
      </c>
      <c r="E25" s="62">
        <f t="shared" si="8"/>
        <v>29.873908826382152</v>
      </c>
      <c r="F25" s="61">
        <f t="shared" si="9"/>
        <v>58920</v>
      </c>
      <c r="G25" s="63">
        <f t="shared" si="10"/>
        <v>39.853896103896105</v>
      </c>
      <c r="H25" s="64">
        <v>20260</v>
      </c>
      <c r="I25" s="65">
        <v>12560</v>
      </c>
      <c r="J25" s="66">
        <f t="shared" si="11"/>
        <v>61.99407699901284</v>
      </c>
      <c r="K25" s="65">
        <v>52964</v>
      </c>
      <c r="L25" s="67">
        <f t="shared" si="12"/>
        <v>42.1687898089172</v>
      </c>
      <c r="M25" s="68">
        <v>1984</v>
      </c>
      <c r="N25" s="50">
        <v>601</v>
      </c>
      <c r="O25" s="47">
        <f>N25/M25*100</f>
        <v>30.29233870967742</v>
      </c>
      <c r="P25" s="50">
        <v>1276</v>
      </c>
      <c r="Q25" s="77">
        <f>P25/N25*10</f>
        <v>21.231281198003327</v>
      </c>
      <c r="R25" s="71"/>
      <c r="S25" s="72"/>
      <c r="T25" s="73"/>
      <c r="U25" s="73"/>
      <c r="V25" s="74"/>
      <c r="W25" s="57">
        <v>299</v>
      </c>
      <c r="X25" s="75"/>
      <c r="Y25" s="75"/>
      <c r="Z25" s="76"/>
      <c r="AA25" s="77"/>
      <c r="AB25" s="57">
        <v>1728</v>
      </c>
      <c r="AC25" s="78"/>
      <c r="AD25" s="78"/>
      <c r="AE25" s="78"/>
      <c r="AF25" s="77"/>
      <c r="AG25" s="57">
        <v>17579</v>
      </c>
      <c r="AH25" s="80">
        <v>1263</v>
      </c>
      <c r="AI25" s="81">
        <f>AH25/AG25*100</f>
        <v>7.1847090278172825</v>
      </c>
      <c r="AJ25" s="80">
        <v>4100</v>
      </c>
      <c r="AK25" s="82">
        <f>AJ25/AH25*10</f>
        <v>32.46239113222486</v>
      </c>
      <c r="AL25" s="57">
        <v>1729</v>
      </c>
      <c r="AM25" s="83">
        <v>160</v>
      </c>
      <c r="AN25" s="95">
        <f>AM25/AL25*100</f>
        <v>9.253903990746096</v>
      </c>
      <c r="AO25" s="83">
        <v>320</v>
      </c>
      <c r="AP25" s="82">
        <f>AO25/AM25*10</f>
        <v>20</v>
      </c>
      <c r="AQ25" s="57">
        <v>2751</v>
      </c>
      <c r="AR25" s="78"/>
      <c r="AS25" s="78"/>
      <c r="AT25" s="78"/>
      <c r="AU25" s="79"/>
      <c r="AV25" s="86">
        <v>1</v>
      </c>
      <c r="AW25" s="78"/>
      <c r="AX25" s="78"/>
      <c r="AY25" s="78"/>
      <c r="AZ25" s="79"/>
      <c r="BA25" s="57">
        <v>2797</v>
      </c>
      <c r="BB25" s="75">
        <v>200</v>
      </c>
      <c r="BC25" s="99">
        <f>BB25/BA25*100</f>
        <v>7.150518412584912</v>
      </c>
      <c r="BD25" s="75">
        <v>260</v>
      </c>
      <c r="BE25" s="85">
        <f>BD25/BB25*10</f>
        <v>13</v>
      </c>
      <c r="BF25" s="86">
        <v>330</v>
      </c>
      <c r="BG25" s="87"/>
      <c r="BH25" s="87"/>
      <c r="BI25" s="87"/>
      <c r="BJ25" s="79"/>
      <c r="BK25" s="86">
        <v>30</v>
      </c>
      <c r="BL25" s="78"/>
      <c r="BM25" s="78"/>
      <c r="BN25" s="78"/>
      <c r="BO25" s="79"/>
      <c r="BP25" s="88"/>
      <c r="BQ25" s="87"/>
      <c r="BR25" s="87"/>
      <c r="BS25" s="87"/>
      <c r="BT25" s="89"/>
    </row>
    <row r="26" spans="1:72" ht="15" customHeight="1">
      <c r="A26" s="105" t="s">
        <v>49</v>
      </c>
      <c r="B26" s="106">
        <f>SUM(B5:B25)</f>
        <v>19312</v>
      </c>
      <c r="C26" s="106">
        <f>SUM(C5:C25)</f>
        <v>585734</v>
      </c>
      <c r="D26" s="107">
        <f>SUM(D5:D25)</f>
        <v>156593</v>
      </c>
      <c r="E26" s="108">
        <f>D26/C26*100</f>
        <v>26.73449040007922</v>
      </c>
      <c r="F26" s="106">
        <f>SUM(F5:F25)</f>
        <v>532524</v>
      </c>
      <c r="G26" s="109">
        <f t="shared" si="10"/>
        <v>34.006884088049915</v>
      </c>
      <c r="H26" s="106">
        <f>SUM(H5:H25)</f>
        <v>236907</v>
      </c>
      <c r="I26" s="106">
        <f>SUM(I6:I25)</f>
        <v>139400</v>
      </c>
      <c r="J26" s="110">
        <f t="shared" si="11"/>
        <v>58.841655164262775</v>
      </c>
      <c r="K26" s="106">
        <f>SUM(K6:K25)</f>
        <v>486907</v>
      </c>
      <c r="L26" s="104">
        <f t="shared" si="12"/>
        <v>34.92876614060258</v>
      </c>
      <c r="M26" s="111">
        <f>SUM(M5:M25)</f>
        <v>24059</v>
      </c>
      <c r="N26" s="106">
        <f>SUM(N5:N25)</f>
        <v>8634</v>
      </c>
      <c r="O26" s="112">
        <f>N26/M26*100</f>
        <v>35.88677833658922</v>
      </c>
      <c r="P26" s="106">
        <f>SUM(P5:P25)</f>
        <v>22180</v>
      </c>
      <c r="Q26" s="104">
        <f>P26/N26*10</f>
        <v>25.689135974056057</v>
      </c>
      <c r="R26" s="113">
        <f>SUM(R5:R25)</f>
        <v>611</v>
      </c>
      <c r="S26" s="114">
        <f>SUM(S5:S25)</f>
        <v>160</v>
      </c>
      <c r="T26" s="190">
        <f>S26/R26*100</f>
        <v>26.186579378068743</v>
      </c>
      <c r="U26" s="114">
        <f>SUM(U5:U25)</f>
        <v>352</v>
      </c>
      <c r="V26" s="191">
        <f>U26/S26*10</f>
        <v>22</v>
      </c>
      <c r="W26" s="111">
        <f>SUM(W5:W25)</f>
        <v>15866</v>
      </c>
      <c r="X26" s="106">
        <f>SUM(X5:X25)</f>
        <v>1576</v>
      </c>
      <c r="Y26" s="110">
        <f>X26/W26*100</f>
        <v>9.933190470187823</v>
      </c>
      <c r="Z26" s="106">
        <f>SUM(Z5:Z25)</f>
        <v>3965</v>
      </c>
      <c r="AA26" s="104">
        <f>Z26/X26*10</f>
        <v>25.158629441624363</v>
      </c>
      <c r="AB26" s="111">
        <f>SUM(AB5:AB25)</f>
        <v>125317</v>
      </c>
      <c r="AC26" s="106">
        <f>SUM(AC5:AC25)</f>
        <v>0</v>
      </c>
      <c r="AD26" s="106"/>
      <c r="AE26" s="106">
        <f>SUM(AE5:AE25)</f>
        <v>0</v>
      </c>
      <c r="AF26" s="115" t="e">
        <f>AE26/AC26*10</f>
        <v>#DIV/0!</v>
      </c>
      <c r="AG26" s="111">
        <f>SUM(AG5:AG25)</f>
        <v>119306</v>
      </c>
      <c r="AH26" s="106">
        <f>SUM(AH5:AH25)</f>
        <v>6107</v>
      </c>
      <c r="AI26" s="108">
        <f>AH26/AG26*100</f>
        <v>5.118770221112098</v>
      </c>
      <c r="AJ26" s="106">
        <f>SUM(AJ5:AJ25)</f>
        <v>17791</v>
      </c>
      <c r="AK26" s="104">
        <f>AJ26/AH26*10</f>
        <v>29.132143441951857</v>
      </c>
      <c r="AL26" s="111">
        <f>SUM(AL5:AL25)</f>
        <v>38330</v>
      </c>
      <c r="AM26" s="114">
        <f>SUM(AM5:AM25)</f>
        <v>464</v>
      </c>
      <c r="AN26" s="116">
        <f>AM26/AL26*100</f>
        <v>1.2105400469606054</v>
      </c>
      <c r="AO26" s="114">
        <f>SUM(AO5:AO25)</f>
        <v>1018</v>
      </c>
      <c r="AP26" s="104">
        <f>AO26/AM26*10</f>
        <v>21.939655172413794</v>
      </c>
      <c r="AQ26" s="111">
        <f>SUM(AQ5:AQ25)</f>
        <v>10001</v>
      </c>
      <c r="AR26" s="109"/>
      <c r="AS26" s="109"/>
      <c r="AT26" s="109"/>
      <c r="AU26" s="104"/>
      <c r="AV26" s="111">
        <f>SUM(AV5:AV25)</f>
        <v>1720</v>
      </c>
      <c r="AW26" s="109"/>
      <c r="AX26" s="109"/>
      <c r="AY26" s="109"/>
      <c r="AZ26" s="104"/>
      <c r="BA26" s="111">
        <f>SUM(BA5:BA25)</f>
        <v>10169</v>
      </c>
      <c r="BB26" s="109">
        <f>SUM(BB5:BB25)</f>
        <v>252</v>
      </c>
      <c r="BC26" s="99">
        <f>BB26/BA26*100</f>
        <v>2.478119775789163</v>
      </c>
      <c r="BD26" s="109">
        <f>SUM(BD5:BD25)</f>
        <v>311</v>
      </c>
      <c r="BE26" s="185">
        <f>BD26/BB26*10</f>
        <v>12.341269841269842</v>
      </c>
      <c r="BF26" s="111">
        <f>SUM(BF5:BF25)</f>
        <v>1673</v>
      </c>
      <c r="BG26" s="114">
        <f>SUM(BG5:BG25)</f>
        <v>0</v>
      </c>
      <c r="BH26" s="114"/>
      <c r="BI26" s="114">
        <f>SUM(BI5:BI25)</f>
        <v>0</v>
      </c>
      <c r="BJ26" s="104" t="e">
        <f>BI26/BG26*10</f>
        <v>#DIV/0!</v>
      </c>
      <c r="BK26" s="111">
        <f>SUM(BK5:BK25)</f>
        <v>1511</v>
      </c>
      <c r="BL26" s="109"/>
      <c r="BM26" s="109"/>
      <c r="BN26" s="109"/>
      <c r="BO26" s="104"/>
      <c r="BP26" s="117">
        <f>SUM(BP5:BP25)</f>
        <v>264</v>
      </c>
      <c r="BQ26" s="107"/>
      <c r="BR26" s="107"/>
      <c r="BS26" s="107"/>
      <c r="BT26" s="118"/>
    </row>
    <row r="27" spans="1:72" ht="16.5" customHeight="1">
      <c r="A27" s="45" t="s">
        <v>50</v>
      </c>
      <c r="B27" s="119">
        <v>16467</v>
      </c>
      <c r="C27" s="119">
        <v>543923</v>
      </c>
      <c r="D27" s="120">
        <v>420706</v>
      </c>
      <c r="E27" s="121">
        <v>77.34660972233202</v>
      </c>
      <c r="F27" s="120">
        <v>1119799.2</v>
      </c>
      <c r="G27" s="121">
        <v>26.617143563438603</v>
      </c>
      <c r="H27" s="119">
        <v>227835</v>
      </c>
      <c r="I27" s="119">
        <v>220872</v>
      </c>
      <c r="J27" s="47">
        <v>96.94384093752058</v>
      </c>
      <c r="K27" s="119">
        <v>673983</v>
      </c>
      <c r="L27" s="82">
        <v>30.514641964576768</v>
      </c>
      <c r="M27" s="122">
        <v>26377</v>
      </c>
      <c r="N27" s="119">
        <v>24739</v>
      </c>
      <c r="O27" s="47">
        <v>93.79004435682602</v>
      </c>
      <c r="P27" s="119">
        <v>53402</v>
      </c>
      <c r="Q27" s="123">
        <v>21.58615950523465</v>
      </c>
      <c r="R27" s="124">
        <v>1053</v>
      </c>
      <c r="S27" s="125">
        <v>295</v>
      </c>
      <c r="T27" s="126">
        <v>28.01519468186135</v>
      </c>
      <c r="U27" s="126">
        <v>294</v>
      </c>
      <c r="V27" s="127">
        <v>9.966101694915254</v>
      </c>
      <c r="W27" s="128">
        <v>9131</v>
      </c>
      <c r="X27" s="129">
        <v>8267</v>
      </c>
      <c r="Y27" s="99">
        <f>X27/W27*100</f>
        <v>90.53772861679991</v>
      </c>
      <c r="Z27" s="129">
        <v>15860</v>
      </c>
      <c r="AA27" s="82">
        <f>Z27/X27*10</f>
        <v>19.18471029393976</v>
      </c>
      <c r="AB27" s="128">
        <v>19.95714680674592</v>
      </c>
      <c r="AC27" s="129"/>
      <c r="AD27" s="129"/>
      <c r="AE27" s="129"/>
      <c r="AF27" s="130"/>
      <c r="AG27" s="128">
        <v>95932</v>
      </c>
      <c r="AH27" s="129">
        <v>81567</v>
      </c>
      <c r="AI27" s="129">
        <v>85.02585164491515</v>
      </c>
      <c r="AJ27" s="129">
        <v>201924</v>
      </c>
      <c r="AK27" s="130">
        <v>24.755599691051525</v>
      </c>
      <c r="AL27" s="128">
        <v>32817</v>
      </c>
      <c r="AM27" s="129">
        <v>25008</v>
      </c>
      <c r="AN27" s="129">
        <v>76.20440625285674</v>
      </c>
      <c r="AO27" s="129">
        <v>53383</v>
      </c>
      <c r="AP27" s="130">
        <v>21.346369161868203</v>
      </c>
      <c r="AQ27" s="128"/>
      <c r="AR27" s="129"/>
      <c r="AS27" s="129"/>
      <c r="AT27" s="129"/>
      <c r="AU27" s="130"/>
      <c r="AV27" s="128"/>
      <c r="AW27" s="129"/>
      <c r="AX27" s="129"/>
      <c r="AY27" s="129"/>
      <c r="AZ27" s="130"/>
      <c r="BA27" s="128">
        <v>5354</v>
      </c>
      <c r="BB27" s="129">
        <v>1060</v>
      </c>
      <c r="BC27" s="129">
        <v>19.798281658573032</v>
      </c>
      <c r="BD27" s="129">
        <v>1619</v>
      </c>
      <c r="BE27" s="130">
        <v>15.273584905660378</v>
      </c>
      <c r="BF27" s="128"/>
      <c r="BG27" s="129"/>
      <c r="BH27" s="129"/>
      <c r="BI27" s="129"/>
      <c r="BJ27" s="130"/>
      <c r="BK27" s="128"/>
      <c r="BL27" s="121"/>
      <c r="BM27" s="121"/>
      <c r="BN27" s="121"/>
      <c r="BO27" s="82"/>
      <c r="BP27" s="128"/>
      <c r="BQ27" s="129"/>
      <c r="BR27" s="129"/>
      <c r="BS27" s="129"/>
      <c r="BT27" s="131"/>
    </row>
  </sheetData>
  <sheetProtection selectLockedCells="1" selectUnlockedCells="1"/>
  <mergeCells count="17">
    <mergeCell ref="BA3:BE3"/>
    <mergeCell ref="BF3:BJ3"/>
    <mergeCell ref="BK3:BO3"/>
    <mergeCell ref="BP3:BT3"/>
    <mergeCell ref="AG3:AK3"/>
    <mergeCell ref="AL3:AP3"/>
    <mergeCell ref="AQ3:AU3"/>
    <mergeCell ref="AV3:AZ3"/>
    <mergeCell ref="M3:Q3"/>
    <mergeCell ref="R3:V3"/>
    <mergeCell ref="W3:AA3"/>
    <mergeCell ref="AB3:AF3"/>
    <mergeCell ref="C1:L1"/>
    <mergeCell ref="A3:A4"/>
    <mergeCell ref="B3:B4"/>
    <mergeCell ref="C3:G3"/>
    <mergeCell ref="H3:L3"/>
  </mergeCells>
  <printOptions/>
  <pageMargins left="0.9840277777777777" right="0.39375" top="0.39375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V28" sqref="AV28:AZ28"/>
    </sheetView>
  </sheetViews>
  <sheetFormatPr defaultColWidth="9.00390625" defaultRowHeight="12.75"/>
  <cols>
    <col min="1" max="1" width="21.125" style="39" customWidth="1"/>
    <col min="2" max="2" width="11.125" style="39" customWidth="1"/>
    <col min="3" max="3" width="11.75390625" style="39" customWidth="1"/>
    <col min="4" max="4" width="10.375" style="39" customWidth="1"/>
    <col min="5" max="5" width="11.625" style="39" customWidth="1"/>
    <col min="6" max="6" width="9.875" style="39" customWidth="1"/>
    <col min="7" max="47" width="0" style="39" hidden="1" customWidth="1"/>
    <col min="48" max="48" width="13.25390625" style="39" customWidth="1"/>
    <col min="49" max="49" width="11.625" style="39" customWidth="1"/>
    <col min="50" max="50" width="9.625" style="39" customWidth="1"/>
    <col min="51" max="51" width="11.75390625" style="39" customWidth="1"/>
    <col min="52" max="16384" width="8.875" style="39" customWidth="1"/>
  </cols>
  <sheetData>
    <row r="1" spans="1:52" ht="18" customHeight="1">
      <c r="A1" s="37"/>
      <c r="B1" s="199" t="s">
        <v>51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</row>
    <row r="2" spans="1:52" ht="18.75" customHeight="1">
      <c r="A2" s="37"/>
      <c r="B2" s="37"/>
      <c r="C2" s="37"/>
      <c r="D2" s="37"/>
      <c r="E2" s="37"/>
      <c r="F2" s="37"/>
      <c r="G2" s="37"/>
      <c r="H2" s="37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32"/>
      <c r="AE2" s="37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133"/>
      <c r="AW2" s="134"/>
      <c r="AX2" s="134"/>
      <c r="AY2" s="200">
        <v>42962</v>
      </c>
      <c r="AZ2" s="200"/>
    </row>
    <row r="3" spans="1:52" ht="15.75" customHeight="1">
      <c r="A3" s="193" t="s">
        <v>0</v>
      </c>
      <c r="B3" s="198" t="s">
        <v>52</v>
      </c>
      <c r="C3" s="198"/>
      <c r="D3" s="198"/>
      <c r="E3" s="198"/>
      <c r="F3" s="198"/>
      <c r="G3" s="197" t="s">
        <v>53</v>
      </c>
      <c r="H3" s="197"/>
      <c r="I3" s="197"/>
      <c r="J3" s="197"/>
      <c r="K3" s="197"/>
      <c r="L3" s="197" t="s">
        <v>54</v>
      </c>
      <c r="M3" s="197"/>
      <c r="N3" s="197"/>
      <c r="O3" s="197"/>
      <c r="P3" s="197" t="s">
        <v>55</v>
      </c>
      <c r="Q3" s="197"/>
      <c r="R3" s="197"/>
      <c r="S3" s="197"/>
      <c r="T3" s="197" t="s">
        <v>56</v>
      </c>
      <c r="U3" s="197"/>
      <c r="V3" s="197"/>
      <c r="W3" s="197"/>
      <c r="X3" s="197" t="s">
        <v>57</v>
      </c>
      <c r="Y3" s="197"/>
      <c r="Z3" s="197"/>
      <c r="AA3" s="197"/>
      <c r="AB3" s="197" t="s">
        <v>58</v>
      </c>
      <c r="AC3" s="197"/>
      <c r="AD3" s="197"/>
      <c r="AE3" s="197"/>
      <c r="AF3" s="197" t="s">
        <v>59</v>
      </c>
      <c r="AG3" s="197"/>
      <c r="AH3" s="197"/>
      <c r="AI3" s="197"/>
      <c r="AJ3" s="197" t="s">
        <v>60</v>
      </c>
      <c r="AK3" s="197"/>
      <c r="AL3" s="197"/>
      <c r="AM3" s="197"/>
      <c r="AN3" s="197" t="s">
        <v>61</v>
      </c>
      <c r="AO3" s="197"/>
      <c r="AP3" s="197"/>
      <c r="AQ3" s="197"/>
      <c r="AR3" s="197" t="s">
        <v>62</v>
      </c>
      <c r="AS3" s="197"/>
      <c r="AT3" s="197"/>
      <c r="AU3" s="197"/>
      <c r="AV3" s="201" t="s">
        <v>63</v>
      </c>
      <c r="AW3" s="201"/>
      <c r="AX3" s="201"/>
      <c r="AY3" s="201"/>
      <c r="AZ3" s="201"/>
    </row>
    <row r="4" spans="1:52" ht="139.5" customHeight="1">
      <c r="A4" s="193"/>
      <c r="B4" s="41" t="s">
        <v>64</v>
      </c>
      <c r="C4" s="41" t="s">
        <v>17</v>
      </c>
      <c r="D4" s="41" t="s">
        <v>18</v>
      </c>
      <c r="E4" s="41" t="s">
        <v>19</v>
      </c>
      <c r="F4" s="42" t="s">
        <v>20</v>
      </c>
      <c r="G4" s="43" t="s">
        <v>64</v>
      </c>
      <c r="H4" s="41" t="s">
        <v>65</v>
      </c>
      <c r="I4" s="135" t="s">
        <v>18</v>
      </c>
      <c r="J4" s="41" t="s">
        <v>66</v>
      </c>
      <c r="K4" s="42" t="s">
        <v>20</v>
      </c>
      <c r="L4" s="43" t="s">
        <v>64</v>
      </c>
      <c r="M4" s="41" t="s">
        <v>65</v>
      </c>
      <c r="N4" s="41" t="s">
        <v>66</v>
      </c>
      <c r="O4" s="42" t="s">
        <v>20</v>
      </c>
      <c r="P4" s="43" t="s">
        <v>64</v>
      </c>
      <c r="Q4" s="41" t="s">
        <v>65</v>
      </c>
      <c r="R4" s="41" t="s">
        <v>66</v>
      </c>
      <c r="S4" s="42" t="s">
        <v>67</v>
      </c>
      <c r="T4" s="43" t="s">
        <v>64</v>
      </c>
      <c r="U4" s="41" t="s">
        <v>65</v>
      </c>
      <c r="V4" s="41" t="s">
        <v>66</v>
      </c>
      <c r="W4" s="42" t="s">
        <v>20</v>
      </c>
      <c r="X4" s="43" t="s">
        <v>68</v>
      </c>
      <c r="Y4" s="41" t="s">
        <v>65</v>
      </c>
      <c r="Z4" s="41" t="s">
        <v>66</v>
      </c>
      <c r="AA4" s="42" t="s">
        <v>20</v>
      </c>
      <c r="AB4" s="43" t="s">
        <v>68</v>
      </c>
      <c r="AC4" s="41" t="s">
        <v>65</v>
      </c>
      <c r="AD4" s="41" t="s">
        <v>66</v>
      </c>
      <c r="AE4" s="42" t="s">
        <v>20</v>
      </c>
      <c r="AF4" s="43" t="s">
        <v>64</v>
      </c>
      <c r="AG4" s="41" t="s">
        <v>65</v>
      </c>
      <c r="AH4" s="41" t="s">
        <v>66</v>
      </c>
      <c r="AI4" s="42" t="s">
        <v>20</v>
      </c>
      <c r="AJ4" s="43" t="s">
        <v>64</v>
      </c>
      <c r="AK4" s="41" t="s">
        <v>65</v>
      </c>
      <c r="AL4" s="41" t="s">
        <v>66</v>
      </c>
      <c r="AM4" s="42" t="s">
        <v>20</v>
      </c>
      <c r="AN4" s="43" t="s">
        <v>68</v>
      </c>
      <c r="AO4" s="41" t="s">
        <v>65</v>
      </c>
      <c r="AP4" s="41" t="s">
        <v>66</v>
      </c>
      <c r="AQ4" s="42" t="s">
        <v>20</v>
      </c>
      <c r="AR4" s="43" t="s">
        <v>68</v>
      </c>
      <c r="AS4" s="41" t="s">
        <v>65</v>
      </c>
      <c r="AT4" s="41" t="s">
        <v>66</v>
      </c>
      <c r="AU4" s="42" t="s">
        <v>20</v>
      </c>
      <c r="AV4" s="43" t="s">
        <v>68</v>
      </c>
      <c r="AW4" s="41" t="s">
        <v>65</v>
      </c>
      <c r="AX4" s="41" t="s">
        <v>18</v>
      </c>
      <c r="AY4" s="41" t="s">
        <v>66</v>
      </c>
      <c r="AZ4" s="41" t="s">
        <v>20</v>
      </c>
    </row>
    <row r="5" spans="1:52" ht="15.75">
      <c r="A5" s="45" t="s">
        <v>28</v>
      </c>
      <c r="B5" s="136"/>
      <c r="C5" s="136"/>
      <c r="D5" s="136"/>
      <c r="E5" s="137"/>
      <c r="F5" s="138"/>
      <c r="G5" s="102"/>
      <c r="H5" s="139"/>
      <c r="I5" s="46"/>
      <c r="J5" s="139"/>
      <c r="K5" s="140"/>
      <c r="L5" s="141"/>
      <c r="M5" s="139"/>
      <c r="N5" s="139"/>
      <c r="O5" s="140"/>
      <c r="P5" s="141"/>
      <c r="Q5" s="139"/>
      <c r="R5" s="139"/>
      <c r="S5" s="140"/>
      <c r="T5" s="141"/>
      <c r="U5" s="139"/>
      <c r="V5" s="139"/>
      <c r="W5" s="140"/>
      <c r="X5" s="141"/>
      <c r="Y5" s="139"/>
      <c r="Z5" s="139"/>
      <c r="AA5" s="140"/>
      <c r="AB5" s="141"/>
      <c r="AC5" s="139"/>
      <c r="AD5" s="139"/>
      <c r="AE5" s="140"/>
      <c r="AF5" s="141"/>
      <c r="AG5" s="139"/>
      <c r="AH5" s="139"/>
      <c r="AI5" s="140"/>
      <c r="AJ5" s="141"/>
      <c r="AK5" s="139"/>
      <c r="AL5" s="139"/>
      <c r="AM5" s="140"/>
      <c r="AN5" s="141"/>
      <c r="AO5" s="139"/>
      <c r="AP5" s="139"/>
      <c r="AQ5" s="140"/>
      <c r="AR5" s="141"/>
      <c r="AS5" s="139"/>
      <c r="AT5" s="139"/>
      <c r="AU5" s="140"/>
      <c r="AV5" s="141"/>
      <c r="AW5" s="139"/>
      <c r="AX5" s="142"/>
      <c r="AY5" s="139"/>
      <c r="AZ5" s="139"/>
    </row>
    <row r="6" spans="1:52" ht="15.75">
      <c r="A6" s="143" t="s">
        <v>29</v>
      </c>
      <c r="B6" s="144"/>
      <c r="C6" s="145"/>
      <c r="D6" s="145"/>
      <c r="E6" s="146"/>
      <c r="F6" s="147"/>
      <c r="G6" s="102">
        <v>5674</v>
      </c>
      <c r="H6" s="139"/>
      <c r="I6" s="47"/>
      <c r="J6" s="139"/>
      <c r="K6" s="148">
        <f aca="true" t="shared" si="0" ref="K6:K27">IF(J6&gt;0,J6/H6*10,"")</f>
      </c>
      <c r="L6" s="86"/>
      <c r="M6" s="120"/>
      <c r="N6" s="120"/>
      <c r="O6" s="140"/>
      <c r="P6" s="86"/>
      <c r="Q6" s="120"/>
      <c r="R6" s="120"/>
      <c r="S6" s="140"/>
      <c r="T6" s="86"/>
      <c r="U6" s="120"/>
      <c r="V6" s="120"/>
      <c r="W6" s="148"/>
      <c r="X6" s="86"/>
      <c r="Y6" s="120"/>
      <c r="Z6" s="120"/>
      <c r="AA6" s="140"/>
      <c r="AB6" s="149"/>
      <c r="AC6" s="136"/>
      <c r="AD6" s="136"/>
      <c r="AE6" s="138"/>
      <c r="AF6" s="141">
        <v>2223</v>
      </c>
      <c r="AG6" s="139"/>
      <c r="AH6" s="139"/>
      <c r="AI6" s="140"/>
      <c r="AJ6" s="141"/>
      <c r="AK6" s="139"/>
      <c r="AL6" s="139"/>
      <c r="AM6" s="140"/>
      <c r="AN6" s="141">
        <v>150</v>
      </c>
      <c r="AO6" s="139"/>
      <c r="AP6" s="139"/>
      <c r="AQ6" s="148">
        <f aca="true" t="shared" si="1" ref="AQ6:AQ21">IF(AP6&gt;0,AP6/AO6*10,"")</f>
      </c>
      <c r="AR6" s="141">
        <v>12</v>
      </c>
      <c r="AS6" s="139"/>
      <c r="AT6" s="139"/>
      <c r="AU6" s="150">
        <f aca="true" t="shared" si="2" ref="AU6:AU25">IF(AT6&gt;0,AT6/AS6*10,"")</f>
      </c>
      <c r="AV6" s="141"/>
      <c r="AW6" s="139"/>
      <c r="AX6" s="142"/>
      <c r="AY6" s="139"/>
      <c r="AZ6" s="139"/>
    </row>
    <row r="7" spans="1:52" ht="15.75">
      <c r="A7" s="143" t="s">
        <v>30</v>
      </c>
      <c r="B7" s="151">
        <v>230</v>
      </c>
      <c r="C7" s="152">
        <v>230</v>
      </c>
      <c r="D7" s="47">
        <f>C7/B7*100</f>
        <v>100</v>
      </c>
      <c r="E7" s="152">
        <v>140</v>
      </c>
      <c r="F7" s="77">
        <f>E7/C7*10</f>
        <v>6.086956521739131</v>
      </c>
      <c r="G7" s="102">
        <v>6508</v>
      </c>
      <c r="H7" s="139"/>
      <c r="I7" s="47"/>
      <c r="J7" s="139"/>
      <c r="K7" s="148">
        <f t="shared" si="0"/>
      </c>
      <c r="L7" s="86"/>
      <c r="M7" s="120"/>
      <c r="N7" s="120"/>
      <c r="O7" s="140"/>
      <c r="P7" s="86"/>
      <c r="Q7" s="120"/>
      <c r="R7" s="120"/>
      <c r="S7" s="140"/>
      <c r="T7" s="86"/>
      <c r="U7" s="120"/>
      <c r="V7" s="120"/>
      <c r="W7" s="148"/>
      <c r="X7" s="141">
        <v>652</v>
      </c>
      <c r="Y7" s="139"/>
      <c r="Z7" s="139"/>
      <c r="AA7" s="140"/>
      <c r="AB7" s="153">
        <v>625</v>
      </c>
      <c r="AC7" s="145"/>
      <c r="AD7" s="145"/>
      <c r="AE7" s="147"/>
      <c r="AF7" s="141"/>
      <c r="AG7" s="139"/>
      <c r="AH7" s="139"/>
      <c r="AI7" s="140"/>
      <c r="AJ7" s="141"/>
      <c r="AK7" s="139"/>
      <c r="AL7" s="139"/>
      <c r="AM7" s="140"/>
      <c r="AN7" s="141">
        <v>718</v>
      </c>
      <c r="AO7" s="139"/>
      <c r="AP7" s="139"/>
      <c r="AQ7" s="148">
        <f t="shared" si="1"/>
      </c>
      <c r="AR7" s="141">
        <v>65</v>
      </c>
      <c r="AS7" s="139"/>
      <c r="AT7" s="139"/>
      <c r="AU7" s="150">
        <f t="shared" si="2"/>
      </c>
      <c r="AV7" s="141">
        <v>595</v>
      </c>
      <c r="AW7" s="139">
        <v>24</v>
      </c>
      <c r="AX7" s="142">
        <f>AW7/AV7*100</f>
        <v>4.033613445378151</v>
      </c>
      <c r="AY7" s="139">
        <v>602</v>
      </c>
      <c r="AZ7" s="152">
        <f>IF(AY7&gt;0,AY7/AW7*10,"")</f>
        <v>250.83333333333331</v>
      </c>
    </row>
    <row r="8" spans="1:52" ht="15.75">
      <c r="A8" s="143" t="s">
        <v>31</v>
      </c>
      <c r="B8" s="151">
        <v>210</v>
      </c>
      <c r="C8" s="152">
        <v>210</v>
      </c>
      <c r="D8" s="47">
        <f>C8/B8*100</f>
        <v>100</v>
      </c>
      <c r="E8" s="152">
        <v>197</v>
      </c>
      <c r="F8" s="77">
        <f>E8/C8*10</f>
        <v>9.380952380952381</v>
      </c>
      <c r="G8" s="102">
        <v>1295</v>
      </c>
      <c r="H8" s="139"/>
      <c r="I8" s="47"/>
      <c r="J8" s="139"/>
      <c r="K8" s="148">
        <f t="shared" si="0"/>
      </c>
      <c r="L8" s="86"/>
      <c r="M8" s="120"/>
      <c r="N8" s="120"/>
      <c r="O8" s="140"/>
      <c r="P8" s="86"/>
      <c r="Q8" s="120"/>
      <c r="R8" s="120"/>
      <c r="S8" s="140"/>
      <c r="T8" s="86"/>
      <c r="U8" s="120"/>
      <c r="V8" s="120"/>
      <c r="W8" s="148"/>
      <c r="X8" s="141"/>
      <c r="Y8" s="139"/>
      <c r="Z8" s="139"/>
      <c r="AA8" s="140"/>
      <c r="AB8" s="153">
        <v>114</v>
      </c>
      <c r="AC8" s="145"/>
      <c r="AD8" s="145"/>
      <c r="AE8" s="147"/>
      <c r="AF8" s="141"/>
      <c r="AG8" s="139"/>
      <c r="AH8" s="139"/>
      <c r="AI8" s="140"/>
      <c r="AJ8" s="141"/>
      <c r="AK8" s="139"/>
      <c r="AL8" s="139"/>
      <c r="AM8" s="140"/>
      <c r="AN8" s="141">
        <v>100</v>
      </c>
      <c r="AO8" s="139"/>
      <c r="AP8" s="139"/>
      <c r="AQ8" s="148">
        <f t="shared" si="1"/>
      </c>
      <c r="AR8" s="141"/>
      <c r="AS8" s="139"/>
      <c r="AT8" s="139"/>
      <c r="AU8" s="150">
        <f t="shared" si="2"/>
      </c>
      <c r="AV8" s="141"/>
      <c r="AW8" s="139"/>
      <c r="AX8" s="142"/>
      <c r="AY8" s="139"/>
      <c r="AZ8" s="152">
        <f aca="true" t="shared" si="3" ref="AZ8:AZ27">IF(AY8&gt;0,AY8/AW8*10,"")</f>
      </c>
    </row>
    <row r="9" spans="1:52" ht="15.75">
      <c r="A9" s="143" t="s">
        <v>32</v>
      </c>
      <c r="B9" s="151">
        <v>941</v>
      </c>
      <c r="C9" s="152"/>
      <c r="D9" s="47"/>
      <c r="E9" s="152"/>
      <c r="F9" s="77"/>
      <c r="G9" s="102">
        <v>7656</v>
      </c>
      <c r="H9" s="139"/>
      <c r="I9" s="47"/>
      <c r="J9" s="139"/>
      <c r="K9" s="148">
        <f t="shared" si="0"/>
      </c>
      <c r="L9" s="86"/>
      <c r="M9" s="120"/>
      <c r="N9" s="120"/>
      <c r="O9" s="140"/>
      <c r="P9" s="86"/>
      <c r="Q9" s="120"/>
      <c r="R9" s="120"/>
      <c r="S9" s="140"/>
      <c r="T9" s="86"/>
      <c r="U9" s="120"/>
      <c r="V9" s="120"/>
      <c r="W9" s="148"/>
      <c r="X9" s="141"/>
      <c r="Y9" s="139"/>
      <c r="Z9" s="139"/>
      <c r="AA9" s="140"/>
      <c r="AB9" s="153">
        <v>910</v>
      </c>
      <c r="AC9" s="145"/>
      <c r="AD9" s="145"/>
      <c r="AE9" s="147"/>
      <c r="AF9" s="141">
        <v>1197</v>
      </c>
      <c r="AG9" s="139"/>
      <c r="AH9" s="139"/>
      <c r="AI9" s="140"/>
      <c r="AJ9" s="141"/>
      <c r="AK9" s="139"/>
      <c r="AL9" s="139"/>
      <c r="AM9" s="140"/>
      <c r="AN9" s="141">
        <v>12</v>
      </c>
      <c r="AO9" s="139"/>
      <c r="AP9" s="139"/>
      <c r="AQ9" s="148">
        <f t="shared" si="1"/>
      </c>
      <c r="AR9" s="141">
        <v>86</v>
      </c>
      <c r="AS9" s="139"/>
      <c r="AT9" s="139"/>
      <c r="AU9" s="150">
        <f t="shared" si="2"/>
      </c>
      <c r="AV9" s="141">
        <v>136</v>
      </c>
      <c r="AW9" s="139"/>
      <c r="AX9" s="142"/>
      <c r="AY9" s="139"/>
      <c r="AZ9" s="152">
        <f t="shared" si="3"/>
      </c>
    </row>
    <row r="10" spans="1:52" ht="15.75">
      <c r="A10" s="143" t="s">
        <v>33</v>
      </c>
      <c r="B10" s="151"/>
      <c r="C10" s="152"/>
      <c r="D10" s="47"/>
      <c r="E10" s="152"/>
      <c r="F10" s="77"/>
      <c r="G10" s="102">
        <v>9953</v>
      </c>
      <c r="H10" s="139"/>
      <c r="I10" s="47"/>
      <c r="J10" s="139"/>
      <c r="K10" s="148">
        <f t="shared" si="0"/>
      </c>
      <c r="L10" s="86"/>
      <c r="M10" s="120"/>
      <c r="N10" s="120"/>
      <c r="O10" s="140"/>
      <c r="P10" s="86"/>
      <c r="Q10" s="120"/>
      <c r="R10" s="120"/>
      <c r="S10" s="140"/>
      <c r="T10" s="86"/>
      <c r="U10" s="120"/>
      <c r="V10" s="120"/>
      <c r="W10" s="148"/>
      <c r="X10" s="141"/>
      <c r="Y10" s="139"/>
      <c r="Z10" s="139"/>
      <c r="AA10" s="140"/>
      <c r="AB10" s="153"/>
      <c r="AC10" s="145"/>
      <c r="AD10" s="145"/>
      <c r="AE10" s="147"/>
      <c r="AF10" s="141"/>
      <c r="AG10" s="139"/>
      <c r="AH10" s="139"/>
      <c r="AI10" s="140"/>
      <c r="AJ10" s="141"/>
      <c r="AK10" s="139"/>
      <c r="AL10" s="139"/>
      <c r="AM10" s="140"/>
      <c r="AN10" s="141">
        <v>600</v>
      </c>
      <c r="AO10" s="139"/>
      <c r="AP10" s="139"/>
      <c r="AQ10" s="148">
        <f t="shared" si="1"/>
      </c>
      <c r="AR10" s="141">
        <v>3</v>
      </c>
      <c r="AS10" s="139"/>
      <c r="AT10" s="139"/>
      <c r="AU10" s="150">
        <f t="shared" si="2"/>
      </c>
      <c r="AV10" s="141"/>
      <c r="AW10" s="139"/>
      <c r="AX10" s="142"/>
      <c r="AY10" s="139"/>
      <c r="AZ10" s="152">
        <f t="shared" si="3"/>
      </c>
    </row>
    <row r="11" spans="1:52" ht="15.75">
      <c r="A11" s="143" t="s">
        <v>34</v>
      </c>
      <c r="B11" s="151"/>
      <c r="C11" s="152"/>
      <c r="D11" s="47"/>
      <c r="E11" s="152"/>
      <c r="F11" s="77"/>
      <c r="G11" s="102">
        <v>16116</v>
      </c>
      <c r="H11" s="139"/>
      <c r="I11" s="47"/>
      <c r="J11" s="139"/>
      <c r="K11" s="148">
        <f t="shared" si="0"/>
      </c>
      <c r="L11" s="86"/>
      <c r="M11" s="120"/>
      <c r="N11" s="120"/>
      <c r="O11" s="140"/>
      <c r="P11" s="86"/>
      <c r="Q11" s="120"/>
      <c r="R11" s="120"/>
      <c r="S11" s="140"/>
      <c r="T11" s="141"/>
      <c r="U11" s="139"/>
      <c r="V11" s="139"/>
      <c r="W11" s="148"/>
      <c r="X11" s="141"/>
      <c r="Y11" s="139"/>
      <c r="Z11" s="139"/>
      <c r="AA11" s="140"/>
      <c r="AB11" s="153"/>
      <c r="AC11" s="145"/>
      <c r="AD11" s="145"/>
      <c r="AE11" s="147"/>
      <c r="AF11" s="141"/>
      <c r="AG11" s="139"/>
      <c r="AH11" s="139"/>
      <c r="AI11" s="140"/>
      <c r="AJ11" s="141"/>
      <c r="AK11" s="139"/>
      <c r="AL11" s="139"/>
      <c r="AM11" s="140"/>
      <c r="AN11" s="141">
        <v>249</v>
      </c>
      <c r="AO11" s="139"/>
      <c r="AP11" s="139"/>
      <c r="AQ11" s="148">
        <f t="shared" si="1"/>
      </c>
      <c r="AR11" s="141">
        <v>34.4</v>
      </c>
      <c r="AS11" s="139"/>
      <c r="AT11" s="139"/>
      <c r="AU11" s="150">
        <f t="shared" si="2"/>
      </c>
      <c r="AV11" s="141">
        <v>28.6</v>
      </c>
      <c r="AW11" s="139"/>
      <c r="AX11" s="142"/>
      <c r="AY11" s="139"/>
      <c r="AZ11" s="152">
        <f t="shared" si="3"/>
      </c>
    </row>
    <row r="12" spans="1:52" ht="15.75">
      <c r="A12" s="143" t="s">
        <v>35</v>
      </c>
      <c r="B12" s="151">
        <v>329</v>
      </c>
      <c r="C12" s="152">
        <v>329</v>
      </c>
      <c r="D12" s="47">
        <f>C12/B12*100</f>
        <v>100</v>
      </c>
      <c r="E12" s="152">
        <v>130</v>
      </c>
      <c r="F12" s="77">
        <f>E12/C12*10</f>
        <v>3.951367781155015</v>
      </c>
      <c r="G12" s="102">
        <v>25784</v>
      </c>
      <c r="H12" s="139"/>
      <c r="I12" s="47"/>
      <c r="J12" s="139"/>
      <c r="K12" s="148">
        <f t="shared" si="0"/>
      </c>
      <c r="L12" s="86"/>
      <c r="M12" s="120"/>
      <c r="N12" s="120"/>
      <c r="O12" s="140"/>
      <c r="P12" s="141"/>
      <c r="Q12" s="139"/>
      <c r="R12" s="139"/>
      <c r="S12" s="140"/>
      <c r="T12" s="141"/>
      <c r="U12" s="139"/>
      <c r="V12" s="139"/>
      <c r="W12" s="148">
        <f>IF(V12&gt;0,V12/U12*10,"")</f>
      </c>
      <c r="X12" s="141"/>
      <c r="Y12" s="139"/>
      <c r="Z12" s="139"/>
      <c r="AA12" s="140"/>
      <c r="AB12" s="153"/>
      <c r="AC12" s="145"/>
      <c r="AD12" s="145"/>
      <c r="AE12" s="147"/>
      <c r="AF12" s="141"/>
      <c r="AG12" s="139"/>
      <c r="AH12" s="139"/>
      <c r="AI12" s="140"/>
      <c r="AJ12" s="141"/>
      <c r="AK12" s="139"/>
      <c r="AL12" s="139"/>
      <c r="AM12" s="140"/>
      <c r="AN12" s="141">
        <v>3002</v>
      </c>
      <c r="AO12" s="139"/>
      <c r="AP12" s="139"/>
      <c r="AQ12" s="148">
        <f t="shared" si="1"/>
      </c>
      <c r="AR12" s="141">
        <v>122</v>
      </c>
      <c r="AS12" s="139"/>
      <c r="AT12" s="139"/>
      <c r="AU12" s="150">
        <f t="shared" si="2"/>
      </c>
      <c r="AV12" s="141">
        <v>177</v>
      </c>
      <c r="AW12" s="139">
        <v>4</v>
      </c>
      <c r="AX12" s="142">
        <f>AW12/AV12*100</f>
        <v>2.2598870056497176</v>
      </c>
      <c r="AY12" s="139">
        <v>84.2</v>
      </c>
      <c r="AZ12" s="152">
        <f t="shared" si="3"/>
        <v>210.5</v>
      </c>
    </row>
    <row r="13" spans="1:52" ht="15.75">
      <c r="A13" s="143" t="s">
        <v>36</v>
      </c>
      <c r="B13" s="151">
        <v>623</v>
      </c>
      <c r="C13" s="152">
        <v>623</v>
      </c>
      <c r="D13" s="47">
        <f>C13/B13*100</f>
        <v>100</v>
      </c>
      <c r="E13" s="152">
        <v>504</v>
      </c>
      <c r="F13" s="77">
        <f>E13/C13*10</f>
        <v>8.089887640449438</v>
      </c>
      <c r="G13" s="102">
        <v>10918</v>
      </c>
      <c r="H13" s="139"/>
      <c r="I13" s="47"/>
      <c r="J13" s="139"/>
      <c r="K13" s="148">
        <f t="shared" si="0"/>
      </c>
      <c r="L13" s="86"/>
      <c r="M13" s="120"/>
      <c r="N13" s="120"/>
      <c r="O13" s="140"/>
      <c r="P13" s="141"/>
      <c r="Q13" s="139"/>
      <c r="R13" s="139"/>
      <c r="S13" s="140"/>
      <c r="T13" s="141"/>
      <c r="U13" s="139"/>
      <c r="V13" s="139"/>
      <c r="W13" s="148"/>
      <c r="X13" s="141"/>
      <c r="Y13" s="139"/>
      <c r="Z13" s="139"/>
      <c r="AA13" s="140"/>
      <c r="AB13" s="153"/>
      <c r="AC13" s="145"/>
      <c r="AD13" s="145"/>
      <c r="AE13" s="147"/>
      <c r="AF13" s="141"/>
      <c r="AG13" s="139"/>
      <c r="AH13" s="139"/>
      <c r="AI13" s="140"/>
      <c r="AJ13" s="141"/>
      <c r="AK13" s="139"/>
      <c r="AL13" s="139"/>
      <c r="AM13" s="140"/>
      <c r="AN13" s="141">
        <v>130</v>
      </c>
      <c r="AO13" s="139"/>
      <c r="AP13" s="139"/>
      <c r="AQ13" s="148">
        <f t="shared" si="1"/>
      </c>
      <c r="AR13" s="141">
        <v>10</v>
      </c>
      <c r="AS13" s="139"/>
      <c r="AT13" s="139"/>
      <c r="AU13" s="150">
        <f t="shared" si="2"/>
      </c>
      <c r="AV13" s="141">
        <v>8</v>
      </c>
      <c r="AW13" s="139"/>
      <c r="AX13" s="142"/>
      <c r="AY13" s="139"/>
      <c r="AZ13" s="152">
        <f t="shared" si="3"/>
      </c>
    </row>
    <row r="14" spans="1:52" ht="15.75">
      <c r="A14" s="143" t="s">
        <v>37</v>
      </c>
      <c r="B14" s="151"/>
      <c r="C14" s="152"/>
      <c r="D14" s="47"/>
      <c r="E14" s="152"/>
      <c r="F14" s="77"/>
      <c r="G14" s="102">
        <v>14341</v>
      </c>
      <c r="H14" s="139"/>
      <c r="I14" s="47"/>
      <c r="J14" s="139"/>
      <c r="K14" s="148">
        <f t="shared" si="0"/>
      </c>
      <c r="L14" s="86"/>
      <c r="M14" s="120"/>
      <c r="N14" s="120"/>
      <c r="O14" s="140"/>
      <c r="P14" s="141"/>
      <c r="Q14" s="139"/>
      <c r="R14" s="139"/>
      <c r="S14" s="140"/>
      <c r="T14" s="141"/>
      <c r="U14" s="139"/>
      <c r="V14" s="139"/>
      <c r="W14" s="148">
        <f>IF(V14&gt;0,V14/U14*10,"")</f>
      </c>
      <c r="X14" s="141"/>
      <c r="Y14" s="139"/>
      <c r="Z14" s="139"/>
      <c r="AA14" s="148">
        <f>IF(Z14&gt;0,Z14/Y14*10,"")</f>
      </c>
      <c r="AB14" s="153"/>
      <c r="AC14" s="145"/>
      <c r="AD14" s="145"/>
      <c r="AE14" s="147"/>
      <c r="AF14" s="141"/>
      <c r="AG14" s="139"/>
      <c r="AH14" s="139"/>
      <c r="AI14" s="140"/>
      <c r="AJ14" s="141"/>
      <c r="AK14" s="139"/>
      <c r="AL14" s="139"/>
      <c r="AM14" s="140"/>
      <c r="AN14" s="141">
        <v>208</v>
      </c>
      <c r="AO14" s="139"/>
      <c r="AP14" s="139"/>
      <c r="AQ14" s="148">
        <f t="shared" si="1"/>
      </c>
      <c r="AR14" s="141"/>
      <c r="AS14" s="139"/>
      <c r="AT14" s="139"/>
      <c r="AU14" s="150">
        <f t="shared" si="2"/>
      </c>
      <c r="AV14" s="141"/>
      <c r="AW14" s="139"/>
      <c r="AX14" s="142"/>
      <c r="AY14" s="139"/>
      <c r="AZ14" s="152">
        <f t="shared" si="3"/>
      </c>
    </row>
    <row r="15" spans="1:52" ht="15.75">
      <c r="A15" s="143" t="s">
        <v>38</v>
      </c>
      <c r="B15" s="151">
        <v>165</v>
      </c>
      <c r="C15" s="152">
        <v>165</v>
      </c>
      <c r="D15" s="47">
        <f>C15/B15*100</f>
        <v>100</v>
      </c>
      <c r="E15" s="152">
        <v>247</v>
      </c>
      <c r="F15" s="77">
        <f>E15/C15*10</f>
        <v>14.96969696969697</v>
      </c>
      <c r="G15" s="102">
        <v>12010</v>
      </c>
      <c r="H15" s="139"/>
      <c r="I15" s="47"/>
      <c r="J15" s="139"/>
      <c r="K15" s="148">
        <f t="shared" si="0"/>
      </c>
      <c r="L15" s="86"/>
      <c r="M15" s="120"/>
      <c r="N15" s="120"/>
      <c r="O15" s="140"/>
      <c r="P15" s="141">
        <v>142</v>
      </c>
      <c r="Q15" s="139"/>
      <c r="R15" s="139"/>
      <c r="S15" s="140"/>
      <c r="T15" s="141"/>
      <c r="U15" s="139"/>
      <c r="V15" s="139"/>
      <c r="W15" s="148"/>
      <c r="X15" s="141"/>
      <c r="Y15" s="139"/>
      <c r="Z15" s="139"/>
      <c r="AA15" s="140"/>
      <c r="AB15" s="153">
        <v>100</v>
      </c>
      <c r="AC15" s="145"/>
      <c r="AD15" s="145"/>
      <c r="AE15" s="147"/>
      <c r="AF15" s="141">
        <v>1666</v>
      </c>
      <c r="AG15" s="139"/>
      <c r="AH15" s="139"/>
      <c r="AI15" s="140"/>
      <c r="AJ15" s="141"/>
      <c r="AK15" s="139"/>
      <c r="AL15" s="139"/>
      <c r="AM15" s="140"/>
      <c r="AN15" s="141">
        <v>1166</v>
      </c>
      <c r="AO15" s="139"/>
      <c r="AP15" s="139"/>
      <c r="AQ15" s="148">
        <f t="shared" si="1"/>
      </c>
      <c r="AR15" s="141"/>
      <c r="AS15" s="139"/>
      <c r="AT15" s="139"/>
      <c r="AU15" s="150">
        <f t="shared" si="2"/>
      </c>
      <c r="AV15" s="141"/>
      <c r="AW15" s="139"/>
      <c r="AX15" s="142"/>
      <c r="AY15" s="139"/>
      <c r="AZ15" s="152">
        <f t="shared" si="3"/>
      </c>
    </row>
    <row r="16" spans="1:52" ht="15.75">
      <c r="A16" s="143" t="s">
        <v>39</v>
      </c>
      <c r="B16" s="151">
        <v>225</v>
      </c>
      <c r="C16" s="152">
        <v>75</v>
      </c>
      <c r="D16" s="47">
        <f>C16/B16*100</f>
        <v>33.33333333333333</v>
      </c>
      <c r="E16" s="152">
        <v>60</v>
      </c>
      <c r="F16" s="77">
        <f>E16/C16*10</f>
        <v>8</v>
      </c>
      <c r="G16" s="102">
        <v>11406</v>
      </c>
      <c r="H16" s="139"/>
      <c r="I16" s="47"/>
      <c r="J16" s="139"/>
      <c r="K16" s="148">
        <f t="shared" si="0"/>
      </c>
      <c r="L16" s="86"/>
      <c r="M16" s="120"/>
      <c r="N16" s="120"/>
      <c r="O16" s="140"/>
      <c r="P16" s="141"/>
      <c r="Q16" s="139"/>
      <c r="R16" s="139"/>
      <c r="S16" s="140"/>
      <c r="T16" s="141"/>
      <c r="U16" s="139"/>
      <c r="V16" s="139"/>
      <c r="W16" s="148"/>
      <c r="X16" s="141"/>
      <c r="Y16" s="139"/>
      <c r="Z16" s="139"/>
      <c r="AA16" s="140"/>
      <c r="AB16" s="153"/>
      <c r="AC16" s="145"/>
      <c r="AD16" s="145"/>
      <c r="AE16" s="147"/>
      <c r="AF16" s="141"/>
      <c r="AG16" s="139"/>
      <c r="AH16" s="139"/>
      <c r="AI16" s="140"/>
      <c r="AJ16" s="141"/>
      <c r="AK16" s="139"/>
      <c r="AL16" s="139"/>
      <c r="AM16" s="140"/>
      <c r="AN16" s="141">
        <v>200</v>
      </c>
      <c r="AO16" s="139"/>
      <c r="AP16" s="139"/>
      <c r="AQ16" s="148">
        <f t="shared" si="1"/>
      </c>
      <c r="AR16" s="141"/>
      <c r="AS16" s="139"/>
      <c r="AT16" s="139"/>
      <c r="AU16" s="150">
        <f t="shared" si="2"/>
      </c>
      <c r="AV16" s="141"/>
      <c r="AW16" s="139"/>
      <c r="AX16" s="142"/>
      <c r="AY16" s="139"/>
      <c r="AZ16" s="152">
        <f t="shared" si="3"/>
      </c>
    </row>
    <row r="17" spans="1:52" ht="15.75">
      <c r="A17" s="143" t="s">
        <v>40</v>
      </c>
      <c r="B17" s="151">
        <v>1986</v>
      </c>
      <c r="C17" s="152">
        <v>1986</v>
      </c>
      <c r="D17" s="47">
        <f>C17/B17*100</f>
        <v>100</v>
      </c>
      <c r="E17" s="152">
        <v>3877</v>
      </c>
      <c r="F17" s="77">
        <f>E17/C17*10</f>
        <v>19.521651560926486</v>
      </c>
      <c r="G17" s="102">
        <v>13084</v>
      </c>
      <c r="H17" s="139"/>
      <c r="I17" s="47"/>
      <c r="J17" s="139"/>
      <c r="K17" s="148">
        <f t="shared" si="0"/>
      </c>
      <c r="L17" s="86"/>
      <c r="M17" s="120"/>
      <c r="N17" s="120"/>
      <c r="O17" s="140"/>
      <c r="P17" s="141"/>
      <c r="Q17" s="139"/>
      <c r="R17" s="139"/>
      <c r="S17" s="140"/>
      <c r="T17" s="141"/>
      <c r="U17" s="139"/>
      <c r="V17" s="139"/>
      <c r="W17" s="148"/>
      <c r="X17" s="141"/>
      <c r="Y17" s="139"/>
      <c r="Z17" s="139"/>
      <c r="AA17" s="140"/>
      <c r="AB17" s="57"/>
      <c r="AC17" s="75"/>
      <c r="AD17" s="75"/>
      <c r="AE17" s="154"/>
      <c r="AF17" s="141">
        <v>70</v>
      </c>
      <c r="AG17" s="139"/>
      <c r="AH17" s="139"/>
      <c r="AI17" s="140"/>
      <c r="AJ17" s="141"/>
      <c r="AK17" s="139"/>
      <c r="AL17" s="139"/>
      <c r="AM17" s="140"/>
      <c r="AN17" s="141">
        <v>235</v>
      </c>
      <c r="AO17" s="139"/>
      <c r="AP17" s="139"/>
      <c r="AQ17" s="148">
        <f t="shared" si="1"/>
      </c>
      <c r="AR17" s="141"/>
      <c r="AS17" s="139"/>
      <c r="AT17" s="139"/>
      <c r="AU17" s="150">
        <f t="shared" si="2"/>
      </c>
      <c r="AV17" s="141"/>
      <c r="AW17" s="139"/>
      <c r="AX17" s="142"/>
      <c r="AY17" s="139"/>
      <c r="AZ17" s="152">
        <f t="shared" si="3"/>
      </c>
    </row>
    <row r="18" spans="1:52" ht="15.75">
      <c r="A18" s="143" t="s">
        <v>41</v>
      </c>
      <c r="B18" s="151"/>
      <c r="C18" s="152"/>
      <c r="D18" s="47"/>
      <c r="E18" s="152"/>
      <c r="F18" s="77"/>
      <c r="G18" s="102">
        <v>5446</v>
      </c>
      <c r="H18" s="139"/>
      <c r="I18" s="47"/>
      <c r="J18" s="139"/>
      <c r="K18" s="148">
        <f t="shared" si="0"/>
      </c>
      <c r="L18" s="86"/>
      <c r="M18" s="120"/>
      <c r="N18" s="120"/>
      <c r="O18" s="140"/>
      <c r="P18" s="141"/>
      <c r="Q18" s="139"/>
      <c r="R18" s="139"/>
      <c r="S18" s="140"/>
      <c r="T18" s="141"/>
      <c r="U18" s="139"/>
      <c r="V18" s="139"/>
      <c r="W18" s="148"/>
      <c r="X18" s="141"/>
      <c r="Y18" s="139"/>
      <c r="Z18" s="139"/>
      <c r="AA18" s="140"/>
      <c r="AB18" s="153"/>
      <c r="AC18" s="145"/>
      <c r="AD18" s="145"/>
      <c r="AE18" s="147"/>
      <c r="AF18" s="141">
        <v>130</v>
      </c>
      <c r="AG18" s="139"/>
      <c r="AH18" s="139"/>
      <c r="AI18" s="140"/>
      <c r="AJ18" s="141"/>
      <c r="AK18" s="139"/>
      <c r="AL18" s="139"/>
      <c r="AM18" s="140">
        <f>IF(AL18&gt;0,AL18/AK18*10,"")</f>
      </c>
      <c r="AN18" s="141">
        <v>547</v>
      </c>
      <c r="AO18" s="139"/>
      <c r="AP18" s="139"/>
      <c r="AQ18" s="148">
        <f t="shared" si="1"/>
      </c>
      <c r="AR18" s="141">
        <v>2.5</v>
      </c>
      <c r="AS18" s="139"/>
      <c r="AT18" s="139"/>
      <c r="AU18" s="150">
        <f t="shared" si="2"/>
      </c>
      <c r="AV18" s="141">
        <v>0.5</v>
      </c>
      <c r="AW18" s="139"/>
      <c r="AX18" s="142"/>
      <c r="AY18" s="139"/>
      <c r="AZ18" s="152">
        <f t="shared" si="3"/>
      </c>
    </row>
    <row r="19" spans="1:52" ht="15.75">
      <c r="A19" s="143" t="s">
        <v>42</v>
      </c>
      <c r="B19" s="155">
        <v>1170</v>
      </c>
      <c r="C19" s="156">
        <v>1170</v>
      </c>
      <c r="D19" s="69">
        <f>C19/B19*100</f>
        <v>100</v>
      </c>
      <c r="E19" s="156">
        <v>601</v>
      </c>
      <c r="F19" s="70">
        <f>E19/C19*10</f>
        <v>5.136752136752136</v>
      </c>
      <c r="G19" s="102">
        <v>8042</v>
      </c>
      <c r="H19" s="139"/>
      <c r="I19" s="47"/>
      <c r="J19" s="139"/>
      <c r="K19" s="148">
        <f t="shared" si="0"/>
      </c>
      <c r="L19" s="86"/>
      <c r="M19" s="120"/>
      <c r="N19" s="120"/>
      <c r="O19" s="140"/>
      <c r="P19" s="141"/>
      <c r="Q19" s="139"/>
      <c r="R19" s="139"/>
      <c r="S19" s="140"/>
      <c r="T19" s="141"/>
      <c r="U19" s="139"/>
      <c r="V19" s="139"/>
      <c r="W19" s="148"/>
      <c r="X19" s="141"/>
      <c r="Y19" s="139"/>
      <c r="Z19" s="139"/>
      <c r="AA19" s="140"/>
      <c r="AB19" s="153">
        <v>620</v>
      </c>
      <c r="AC19" s="145"/>
      <c r="AD19" s="145"/>
      <c r="AE19" s="147"/>
      <c r="AF19" s="141"/>
      <c r="AG19" s="139"/>
      <c r="AH19" s="139"/>
      <c r="AI19" s="140"/>
      <c r="AJ19" s="141"/>
      <c r="AK19" s="139"/>
      <c r="AL19" s="139"/>
      <c r="AM19" s="140"/>
      <c r="AN19" s="141">
        <v>502</v>
      </c>
      <c r="AO19" s="139"/>
      <c r="AP19" s="139"/>
      <c r="AQ19" s="148">
        <f t="shared" si="1"/>
      </c>
      <c r="AR19" s="141">
        <v>11</v>
      </c>
      <c r="AS19" s="139"/>
      <c r="AT19" s="139"/>
      <c r="AU19" s="150">
        <f t="shared" si="2"/>
      </c>
      <c r="AV19" s="141">
        <v>2</v>
      </c>
      <c r="AW19" s="139"/>
      <c r="AX19" s="142"/>
      <c r="AY19" s="139"/>
      <c r="AZ19" s="152">
        <f t="shared" si="3"/>
      </c>
    </row>
    <row r="20" spans="1:52" ht="15.75">
      <c r="A20" s="143" t="s">
        <v>43</v>
      </c>
      <c r="B20" s="151"/>
      <c r="C20" s="152"/>
      <c r="D20" s="47"/>
      <c r="E20" s="152"/>
      <c r="F20" s="77"/>
      <c r="G20" s="102">
        <v>15282</v>
      </c>
      <c r="H20" s="139"/>
      <c r="I20" s="47"/>
      <c r="J20" s="139"/>
      <c r="K20" s="148">
        <f t="shared" si="0"/>
      </c>
      <c r="L20" s="86"/>
      <c r="M20" s="120"/>
      <c r="N20" s="120"/>
      <c r="O20" s="140"/>
      <c r="P20" s="141">
        <v>180</v>
      </c>
      <c r="Q20" s="139"/>
      <c r="R20" s="139"/>
      <c r="S20" s="148">
        <f>IF(R20&gt;0,R20/Q20*10,"")</f>
      </c>
      <c r="T20" s="141">
        <v>898</v>
      </c>
      <c r="U20" s="139"/>
      <c r="V20" s="139"/>
      <c r="W20" s="148"/>
      <c r="X20" s="141"/>
      <c r="Y20" s="139"/>
      <c r="Z20" s="139"/>
      <c r="AA20" s="140"/>
      <c r="AB20" s="153">
        <v>418</v>
      </c>
      <c r="AC20" s="145"/>
      <c r="AD20" s="145"/>
      <c r="AE20" s="147"/>
      <c r="AF20" s="141">
        <v>5</v>
      </c>
      <c r="AG20" s="139"/>
      <c r="AH20" s="139"/>
      <c r="AI20" s="140"/>
      <c r="AJ20" s="141"/>
      <c r="AK20" s="139"/>
      <c r="AL20" s="139"/>
      <c r="AM20" s="140"/>
      <c r="AN20" s="141">
        <v>345</v>
      </c>
      <c r="AO20" s="139"/>
      <c r="AP20" s="139"/>
      <c r="AQ20" s="148">
        <f t="shared" si="1"/>
      </c>
      <c r="AR20" s="141">
        <v>265</v>
      </c>
      <c r="AS20" s="139"/>
      <c r="AT20" s="139"/>
      <c r="AU20" s="150">
        <f t="shared" si="2"/>
      </c>
      <c r="AV20" s="141">
        <v>49</v>
      </c>
      <c r="AW20" s="139"/>
      <c r="AX20" s="142"/>
      <c r="AY20" s="139"/>
      <c r="AZ20" s="152">
        <f t="shared" si="3"/>
      </c>
    </row>
    <row r="21" spans="1:52" ht="15.75">
      <c r="A21" s="143" t="s">
        <v>44</v>
      </c>
      <c r="B21" s="151"/>
      <c r="C21" s="152"/>
      <c r="D21" s="47"/>
      <c r="E21" s="152"/>
      <c r="F21" s="77"/>
      <c r="G21" s="102">
        <v>2459</v>
      </c>
      <c r="H21" s="139"/>
      <c r="I21" s="47"/>
      <c r="J21" s="139"/>
      <c r="K21" s="148">
        <f t="shared" si="0"/>
      </c>
      <c r="L21" s="86"/>
      <c r="M21" s="120"/>
      <c r="N21" s="120"/>
      <c r="O21" s="140"/>
      <c r="P21" s="141"/>
      <c r="Q21" s="139"/>
      <c r="R21" s="139"/>
      <c r="S21" s="140"/>
      <c r="T21" s="141">
        <v>4844</v>
      </c>
      <c r="U21" s="139"/>
      <c r="V21" s="139"/>
      <c r="W21" s="148">
        <f>IF(V21&gt;0,V21/U21*10,"")</f>
      </c>
      <c r="X21" s="86"/>
      <c r="Y21" s="120"/>
      <c r="Z21" s="120"/>
      <c r="AA21" s="140"/>
      <c r="AB21" s="153"/>
      <c r="AC21" s="145"/>
      <c r="AD21" s="145"/>
      <c r="AE21" s="147"/>
      <c r="AF21" s="141"/>
      <c r="AG21" s="139"/>
      <c r="AH21" s="139"/>
      <c r="AI21" s="140"/>
      <c r="AJ21" s="141"/>
      <c r="AK21" s="139"/>
      <c r="AL21" s="139"/>
      <c r="AM21" s="140"/>
      <c r="AN21" s="141">
        <v>738</v>
      </c>
      <c r="AO21" s="139"/>
      <c r="AP21" s="139"/>
      <c r="AQ21" s="148">
        <f t="shared" si="1"/>
      </c>
      <c r="AR21" s="141"/>
      <c r="AS21" s="139"/>
      <c r="AT21" s="139"/>
      <c r="AU21" s="150">
        <f t="shared" si="2"/>
      </c>
      <c r="AV21" s="141">
        <v>55</v>
      </c>
      <c r="AW21" s="139"/>
      <c r="AX21" s="142"/>
      <c r="AY21" s="139"/>
      <c r="AZ21" s="152">
        <f t="shared" si="3"/>
      </c>
    </row>
    <row r="22" spans="1:52" ht="15.75">
      <c r="A22" s="143" t="s">
        <v>45</v>
      </c>
      <c r="B22" s="151"/>
      <c r="C22" s="152"/>
      <c r="D22" s="47"/>
      <c r="E22" s="152"/>
      <c r="F22" s="77"/>
      <c r="G22" s="102">
        <v>5436</v>
      </c>
      <c r="H22" s="139"/>
      <c r="I22" s="47"/>
      <c r="J22" s="139"/>
      <c r="K22" s="148">
        <f t="shared" si="0"/>
      </c>
      <c r="L22" s="86"/>
      <c r="M22" s="139"/>
      <c r="N22" s="120"/>
      <c r="O22" s="140"/>
      <c r="P22" s="141"/>
      <c r="Q22" s="139"/>
      <c r="R22" s="139"/>
      <c r="S22" s="140"/>
      <c r="T22" s="141"/>
      <c r="U22" s="139"/>
      <c r="V22" s="139"/>
      <c r="W22" s="148"/>
      <c r="X22" s="86"/>
      <c r="Y22" s="120"/>
      <c r="Z22" s="120"/>
      <c r="AA22" s="140"/>
      <c r="AB22" s="153"/>
      <c r="AC22" s="145"/>
      <c r="AD22" s="145"/>
      <c r="AE22" s="147"/>
      <c r="AF22" s="141"/>
      <c r="AG22" s="139"/>
      <c r="AH22" s="139"/>
      <c r="AI22" s="140"/>
      <c r="AJ22" s="141"/>
      <c r="AK22" s="139"/>
      <c r="AL22" s="139"/>
      <c r="AM22" s="140"/>
      <c r="AN22" s="141"/>
      <c r="AO22" s="139"/>
      <c r="AP22" s="139"/>
      <c r="AQ22" s="148"/>
      <c r="AR22" s="141">
        <v>11</v>
      </c>
      <c r="AS22" s="139"/>
      <c r="AT22" s="139"/>
      <c r="AU22" s="150">
        <f t="shared" si="2"/>
      </c>
      <c r="AV22" s="141">
        <v>1</v>
      </c>
      <c r="AW22" s="139"/>
      <c r="AX22" s="142"/>
      <c r="AY22" s="139"/>
      <c r="AZ22" s="152">
        <f t="shared" si="3"/>
      </c>
    </row>
    <row r="23" spans="1:52" ht="15.75">
      <c r="A23" s="143" t="s">
        <v>46</v>
      </c>
      <c r="B23" s="151"/>
      <c r="C23" s="152"/>
      <c r="D23" s="47"/>
      <c r="E23" s="152"/>
      <c r="F23" s="77"/>
      <c r="G23" s="102">
        <v>9034</v>
      </c>
      <c r="H23" s="139"/>
      <c r="I23" s="47"/>
      <c r="J23" s="139"/>
      <c r="K23" s="148">
        <f t="shared" si="0"/>
      </c>
      <c r="L23" s="141">
        <v>1697</v>
      </c>
      <c r="M23" s="139"/>
      <c r="N23" s="139"/>
      <c r="O23" s="148">
        <f>IF(N23&gt;0,N23/M23*10,"")</f>
      </c>
      <c r="P23" s="141">
        <v>2020</v>
      </c>
      <c r="Q23" s="139"/>
      <c r="R23" s="139"/>
      <c r="S23" s="140"/>
      <c r="T23" s="141"/>
      <c r="U23" s="139"/>
      <c r="V23" s="139"/>
      <c r="W23" s="148"/>
      <c r="X23" s="86"/>
      <c r="Y23" s="120"/>
      <c r="Z23" s="120"/>
      <c r="AA23" s="140"/>
      <c r="AB23" s="153"/>
      <c r="AC23" s="145"/>
      <c r="AD23" s="145"/>
      <c r="AE23" s="147"/>
      <c r="AF23" s="141"/>
      <c r="AG23" s="139"/>
      <c r="AH23" s="139"/>
      <c r="AI23" s="140"/>
      <c r="AJ23" s="141">
        <v>15</v>
      </c>
      <c r="AK23" s="139"/>
      <c r="AL23" s="139"/>
      <c r="AM23" s="140"/>
      <c r="AN23" s="141">
        <v>1487</v>
      </c>
      <c r="AO23" s="139"/>
      <c r="AP23" s="139"/>
      <c r="AQ23" s="148">
        <f>IF(AP23&gt;0,AP23/AO23*10,"")</f>
      </c>
      <c r="AR23" s="141">
        <v>8</v>
      </c>
      <c r="AS23" s="139"/>
      <c r="AT23" s="139"/>
      <c r="AU23" s="150">
        <f t="shared" si="2"/>
      </c>
      <c r="AV23" s="141">
        <v>42</v>
      </c>
      <c r="AW23" s="139"/>
      <c r="AX23" s="142"/>
      <c r="AY23" s="139"/>
      <c r="AZ23" s="152">
        <f t="shared" si="3"/>
      </c>
    </row>
    <row r="24" spans="1:52" ht="15.75">
      <c r="A24" s="143" t="s">
        <v>47</v>
      </c>
      <c r="B24" s="151"/>
      <c r="C24" s="152"/>
      <c r="D24" s="47"/>
      <c r="E24" s="152"/>
      <c r="F24" s="77"/>
      <c r="G24" s="102">
        <v>10942</v>
      </c>
      <c r="H24" s="139"/>
      <c r="I24" s="47"/>
      <c r="J24" s="139"/>
      <c r="K24" s="148">
        <f t="shared" si="0"/>
      </c>
      <c r="L24" s="141">
        <v>10037</v>
      </c>
      <c r="M24" s="139"/>
      <c r="N24" s="139"/>
      <c r="O24" s="148">
        <f>IF(N24&gt;0,N24/M24*10,"")</f>
      </c>
      <c r="P24" s="141">
        <v>78</v>
      </c>
      <c r="Q24" s="139"/>
      <c r="R24" s="139"/>
      <c r="S24" s="140">
        <f>IF(R24&gt;0,R24/Q24*10,"")</f>
      </c>
      <c r="T24" s="141">
        <v>150</v>
      </c>
      <c r="U24" s="139"/>
      <c r="V24" s="139"/>
      <c r="W24" s="148"/>
      <c r="X24" s="86"/>
      <c r="Y24" s="120"/>
      <c r="Z24" s="120"/>
      <c r="AA24" s="140"/>
      <c r="AB24" s="153"/>
      <c r="AC24" s="145"/>
      <c r="AD24" s="145"/>
      <c r="AE24" s="147"/>
      <c r="AF24" s="141">
        <v>102</v>
      </c>
      <c r="AG24" s="139"/>
      <c r="AH24" s="139"/>
      <c r="AI24" s="140"/>
      <c r="AJ24" s="141"/>
      <c r="AK24" s="139"/>
      <c r="AL24" s="139"/>
      <c r="AM24" s="140"/>
      <c r="AN24" s="141"/>
      <c r="AO24" s="139"/>
      <c r="AP24" s="139"/>
      <c r="AQ24" s="148"/>
      <c r="AR24" s="141">
        <v>850</v>
      </c>
      <c r="AS24" s="139"/>
      <c r="AT24" s="139"/>
      <c r="AU24" s="150">
        <f t="shared" si="2"/>
      </c>
      <c r="AV24" s="141">
        <v>145</v>
      </c>
      <c r="AW24" s="139"/>
      <c r="AX24" s="142"/>
      <c r="AY24" s="139"/>
      <c r="AZ24" s="152">
        <f t="shared" si="3"/>
      </c>
    </row>
    <row r="25" spans="1:52" ht="15.75">
      <c r="A25" s="143" t="s">
        <v>48</v>
      </c>
      <c r="B25" s="151">
        <v>298</v>
      </c>
      <c r="C25" s="152">
        <v>298</v>
      </c>
      <c r="D25" s="47">
        <f>C25/B25*100</f>
        <v>100</v>
      </c>
      <c r="E25" s="152">
        <v>178</v>
      </c>
      <c r="F25" s="77">
        <f>E25/C25*10</f>
        <v>5.973154362416108</v>
      </c>
      <c r="G25" s="102">
        <v>25339</v>
      </c>
      <c r="H25" s="139"/>
      <c r="I25" s="47"/>
      <c r="J25" s="139"/>
      <c r="K25" s="148">
        <f t="shared" si="0"/>
      </c>
      <c r="L25" s="141">
        <v>1232</v>
      </c>
      <c r="M25" s="139"/>
      <c r="N25" s="139"/>
      <c r="O25" s="148">
        <f>IF(N25&gt;0,N25/M25*10,"")</f>
      </c>
      <c r="P25" s="141">
        <v>2278</v>
      </c>
      <c r="Q25" s="139"/>
      <c r="R25" s="139"/>
      <c r="S25" s="140">
        <f>IF(R25&gt;0,R25/Q25*10,"")</f>
      </c>
      <c r="T25" s="141">
        <v>793</v>
      </c>
      <c r="U25" s="139"/>
      <c r="V25" s="139"/>
      <c r="W25" s="148">
        <f>IF(V25&gt;0,V25/U25*10,"")</f>
      </c>
      <c r="X25" s="86"/>
      <c r="Y25" s="120"/>
      <c r="Z25" s="120"/>
      <c r="AA25" s="77"/>
      <c r="AB25" s="153">
        <v>728</v>
      </c>
      <c r="AC25" s="145"/>
      <c r="AD25" s="145"/>
      <c r="AE25" s="147"/>
      <c r="AF25" s="141"/>
      <c r="AG25" s="139"/>
      <c r="AH25" s="139"/>
      <c r="AI25" s="140"/>
      <c r="AJ25" s="141"/>
      <c r="AK25" s="139"/>
      <c r="AL25" s="139"/>
      <c r="AM25" s="140"/>
      <c r="AN25" s="141">
        <v>2632</v>
      </c>
      <c r="AO25" s="139"/>
      <c r="AP25" s="139"/>
      <c r="AQ25" s="148">
        <f>IF(AP25&gt;0,AP25/AO25*10,"")</f>
      </c>
      <c r="AR25" s="141">
        <v>25</v>
      </c>
      <c r="AS25" s="139"/>
      <c r="AT25" s="139"/>
      <c r="AU25" s="148">
        <f t="shared" si="2"/>
      </c>
      <c r="AV25" s="141"/>
      <c r="AW25" s="139"/>
      <c r="AX25" s="142"/>
      <c r="AY25" s="139"/>
      <c r="AZ25" s="152">
        <f t="shared" si="3"/>
      </c>
    </row>
    <row r="26" spans="1:52" ht="15.75">
      <c r="A26" s="143" t="s">
        <v>69</v>
      </c>
      <c r="B26" s="151"/>
      <c r="C26" s="152"/>
      <c r="D26" s="47"/>
      <c r="E26" s="152"/>
      <c r="F26" s="77"/>
      <c r="G26" s="102"/>
      <c r="H26" s="139"/>
      <c r="I26" s="47"/>
      <c r="J26" s="139"/>
      <c r="K26" s="148"/>
      <c r="L26" s="141"/>
      <c r="M26" s="139"/>
      <c r="N26" s="139"/>
      <c r="O26" s="148"/>
      <c r="P26" s="141"/>
      <c r="Q26" s="139"/>
      <c r="R26" s="139"/>
      <c r="S26" s="140"/>
      <c r="T26" s="141"/>
      <c r="U26" s="139"/>
      <c r="V26" s="139"/>
      <c r="W26" s="148"/>
      <c r="X26" s="86"/>
      <c r="Y26" s="120"/>
      <c r="Z26" s="120"/>
      <c r="AA26" s="77"/>
      <c r="AB26" s="153"/>
      <c r="AC26" s="145"/>
      <c r="AD26" s="145"/>
      <c r="AE26" s="147"/>
      <c r="AF26" s="141"/>
      <c r="AG26" s="139"/>
      <c r="AH26" s="139"/>
      <c r="AI26" s="140"/>
      <c r="AJ26" s="141"/>
      <c r="AK26" s="139"/>
      <c r="AL26" s="139"/>
      <c r="AM26" s="140"/>
      <c r="AN26" s="141"/>
      <c r="AO26" s="139"/>
      <c r="AP26" s="139"/>
      <c r="AQ26" s="148"/>
      <c r="AR26" s="141"/>
      <c r="AS26" s="139"/>
      <c r="AT26" s="139"/>
      <c r="AU26" s="148"/>
      <c r="AV26" s="141">
        <v>89</v>
      </c>
      <c r="AW26" s="139">
        <v>3.1</v>
      </c>
      <c r="AX26" s="142">
        <f>AW26/AV26*100</f>
        <v>3.48314606741573</v>
      </c>
      <c r="AY26" s="139">
        <v>130.7</v>
      </c>
      <c r="AZ26" s="152">
        <f t="shared" si="3"/>
        <v>421.6129032258064</v>
      </c>
    </row>
    <row r="27" spans="1:52" ht="15.75">
      <c r="A27" s="105" t="s">
        <v>49</v>
      </c>
      <c r="B27" s="157">
        <f>SUM(B5:B25)</f>
        <v>6177</v>
      </c>
      <c r="C27" s="157">
        <f>SUM(C5:C25)</f>
        <v>5086</v>
      </c>
      <c r="D27" s="112">
        <f>C27/B27*100</f>
        <v>82.337704387243</v>
      </c>
      <c r="E27" s="157">
        <f>SUM(E5:E25)</f>
        <v>5934</v>
      </c>
      <c r="F27" s="115">
        <f>E27/C27*10</f>
        <v>11.667322060558396</v>
      </c>
      <c r="G27" s="158">
        <f>SUM(G5:G25)</f>
        <v>216725</v>
      </c>
      <c r="H27" s="159">
        <f>SUM(H6:H25)</f>
        <v>0</v>
      </c>
      <c r="I27" s="109">
        <f>H27/G27*100</f>
        <v>0</v>
      </c>
      <c r="J27" s="159">
        <f>SUM(J6:J25)</f>
        <v>0</v>
      </c>
      <c r="K27" s="160">
        <f t="shared" si="0"/>
      </c>
      <c r="L27" s="158">
        <f>SUM(L5:L25)</f>
        <v>12966</v>
      </c>
      <c r="M27" s="159">
        <f>SUM(M6:M25)</f>
        <v>0</v>
      </c>
      <c r="N27" s="159">
        <f>SUM(N6:N25)</f>
        <v>0</v>
      </c>
      <c r="O27" s="160">
        <f>IF(N27&gt;0,N27/M27*10,"")</f>
      </c>
      <c r="P27" s="158">
        <f>SUM(P5:P25)</f>
        <v>4698</v>
      </c>
      <c r="Q27" s="159">
        <f>SUM(Q6:Q25)</f>
        <v>0</v>
      </c>
      <c r="R27" s="159">
        <f>SUM(R6:R25)</f>
        <v>0</v>
      </c>
      <c r="S27" s="161">
        <f>IF(R27&gt;0,R27/Q27*10,"")</f>
      </c>
      <c r="T27" s="158">
        <f>SUM(T5:T25)</f>
        <v>6685</v>
      </c>
      <c r="U27" s="159">
        <f>SUM(U6:U25)</f>
        <v>0</v>
      </c>
      <c r="V27" s="159">
        <f>SUM(V6:V25)</f>
        <v>0</v>
      </c>
      <c r="W27" s="161">
        <f>IF(V27&gt;0,V27/U27*10,"")</f>
      </c>
      <c r="X27" s="158">
        <f>SUM(X5:X25)</f>
        <v>652</v>
      </c>
      <c r="Y27" s="159">
        <f>SUM(Y6:Y25)</f>
        <v>0</v>
      </c>
      <c r="Z27" s="159">
        <f>SUM(Z6:Z25)</f>
        <v>0</v>
      </c>
      <c r="AA27" s="161" t="e">
        <f>Z27/Y27*10</f>
        <v>#DIV/0!</v>
      </c>
      <c r="AB27" s="162">
        <f>SUM(AB6:AB25)</f>
        <v>3515</v>
      </c>
      <c r="AC27" s="157">
        <f>SUM(AC6:AC25)</f>
        <v>0</v>
      </c>
      <c r="AD27" s="157">
        <f>SUM(AD6:AD25)</f>
        <v>0</v>
      </c>
      <c r="AE27" s="163" t="e">
        <f>AD27/AC27*10</f>
        <v>#DIV/0!</v>
      </c>
      <c r="AF27" s="158">
        <f>SUM(AF5:AF25)</f>
        <v>5393</v>
      </c>
      <c r="AG27" s="159"/>
      <c r="AH27" s="159"/>
      <c r="AI27" s="164"/>
      <c r="AJ27" s="158">
        <f>SUM(AJ5:AJ25)</f>
        <v>15</v>
      </c>
      <c r="AK27" s="159"/>
      <c r="AL27" s="159"/>
      <c r="AM27" s="164"/>
      <c r="AN27" s="165">
        <f>SUM(AN6:AN25)</f>
        <v>13021</v>
      </c>
      <c r="AO27" s="166">
        <f>SUM(AO6:AO25)</f>
        <v>0</v>
      </c>
      <c r="AP27" s="166">
        <f>SUM(AP6:AP25)</f>
        <v>0</v>
      </c>
      <c r="AQ27" s="160">
        <f>IF(AP27&gt;0,AP27/AO27*10,"")</f>
      </c>
      <c r="AR27" s="158">
        <f>SUM(AR5:AR25)</f>
        <v>1504.9</v>
      </c>
      <c r="AS27" s="159">
        <f>SUM(AS5:AS25)</f>
        <v>0</v>
      </c>
      <c r="AT27" s="159">
        <f>SUM(AT5:AT25)</f>
        <v>0</v>
      </c>
      <c r="AU27" s="160" t="e">
        <f>AT27/AS27*10</f>
        <v>#DIV/0!</v>
      </c>
      <c r="AV27" s="158">
        <f>SUM(AV5:AV26)</f>
        <v>1328.1</v>
      </c>
      <c r="AW27" s="158">
        <f>SUM(AW5:AW26)</f>
        <v>31.1</v>
      </c>
      <c r="AX27" s="167">
        <f>AW27/AV27*100</f>
        <v>2.3416911377155336</v>
      </c>
      <c r="AY27" s="158">
        <f>SUM(AY5:AY26)</f>
        <v>816.9000000000001</v>
      </c>
      <c r="AZ27" s="168">
        <f t="shared" si="3"/>
        <v>262.66881028938906</v>
      </c>
    </row>
    <row r="28" spans="1:52" ht="15.75">
      <c r="A28" s="169" t="s">
        <v>50</v>
      </c>
      <c r="B28" s="151">
        <v>7277</v>
      </c>
      <c r="C28" s="151">
        <v>6213</v>
      </c>
      <c r="D28" s="47">
        <v>85.37859007832898</v>
      </c>
      <c r="E28" s="151">
        <v>3317.8</v>
      </c>
      <c r="F28" s="170">
        <v>5.340093352647674</v>
      </c>
      <c r="G28" s="57"/>
      <c r="H28" s="75"/>
      <c r="I28" s="47"/>
      <c r="J28" s="75"/>
      <c r="K28" s="154"/>
      <c r="L28" s="57"/>
      <c r="M28" s="75"/>
      <c r="N28" s="75"/>
      <c r="O28" s="154"/>
      <c r="P28" s="57"/>
      <c r="Q28" s="75"/>
      <c r="R28" s="75"/>
      <c r="S28" s="154"/>
      <c r="T28" s="57"/>
      <c r="U28" s="75"/>
      <c r="V28" s="75"/>
      <c r="W28" s="154"/>
      <c r="X28" s="57"/>
      <c r="Y28" s="75"/>
      <c r="Z28" s="75"/>
      <c r="AA28" s="154"/>
      <c r="AB28" s="57"/>
      <c r="AC28" s="75"/>
      <c r="AD28" s="75"/>
      <c r="AE28" s="154"/>
      <c r="AF28" s="57"/>
      <c r="AG28" s="75"/>
      <c r="AH28" s="75"/>
      <c r="AI28" s="154"/>
      <c r="AJ28" s="57"/>
      <c r="AK28" s="75"/>
      <c r="AL28" s="75"/>
      <c r="AM28" s="154"/>
      <c r="AN28" s="57"/>
      <c r="AO28" s="75"/>
      <c r="AP28" s="75"/>
      <c r="AQ28" s="170"/>
      <c r="AR28" s="57"/>
      <c r="AS28" s="75"/>
      <c r="AT28" s="75"/>
      <c r="AU28" s="170"/>
      <c r="AV28" s="57">
        <v>1282.7</v>
      </c>
      <c r="AW28" s="75">
        <v>19.9</v>
      </c>
      <c r="AX28" s="99">
        <v>1.5514149840180866</v>
      </c>
      <c r="AY28" s="75">
        <v>510</v>
      </c>
      <c r="AZ28" s="47">
        <v>256.2814070351759</v>
      </c>
    </row>
  </sheetData>
  <sheetProtection selectLockedCells="1" selectUnlockedCells="1"/>
  <mergeCells count="15">
    <mergeCell ref="AR3:AU3"/>
    <mergeCell ref="B1:AZ1"/>
    <mergeCell ref="AY2:AZ2"/>
    <mergeCell ref="X3:AA3"/>
    <mergeCell ref="AB3:AE3"/>
    <mergeCell ref="P3:S3"/>
    <mergeCell ref="T3:W3"/>
    <mergeCell ref="AV3:AZ3"/>
    <mergeCell ref="AF3:AI3"/>
    <mergeCell ref="AJ3:AM3"/>
    <mergeCell ref="AN3:AQ3"/>
    <mergeCell ref="A3:A4"/>
    <mergeCell ref="B3:F3"/>
    <mergeCell ref="G3:K3"/>
    <mergeCell ref="L3:O3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M7" sqref="M7"/>
    </sheetView>
  </sheetViews>
  <sheetFormatPr defaultColWidth="9.00390625" defaultRowHeight="12.75"/>
  <cols>
    <col min="1" max="1" width="23.875" style="0" customWidth="1"/>
    <col min="2" max="2" width="9.25390625" style="0" customWidth="1"/>
    <col min="3" max="3" width="11.125" style="0" customWidth="1"/>
    <col min="4" max="4" width="10.125" style="0" customWidth="1"/>
    <col min="5" max="5" width="6.125" style="0" customWidth="1"/>
    <col min="7" max="7" width="10.625" style="0" customWidth="1"/>
    <col min="8" max="8" width="9.625" style="0" customWidth="1"/>
    <col min="9" max="9" width="6.125" style="0" customWidth="1"/>
    <col min="11" max="11" width="11.25390625" style="0" customWidth="1"/>
    <col min="13" max="13" width="6.00390625" style="0" customWidth="1"/>
  </cols>
  <sheetData>
    <row r="1" spans="1:13" ht="18.75" customHeight="1">
      <c r="A1" s="202" t="s">
        <v>70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>
        <v>42962</v>
      </c>
      <c r="M1" s="203"/>
    </row>
    <row r="2" spans="1:9" ht="18.75" customHeight="1">
      <c r="A2" s="1"/>
      <c r="F2" s="204"/>
      <c r="G2" s="204"/>
      <c r="H2" s="204"/>
      <c r="I2" s="204"/>
    </row>
    <row r="3" spans="1:13" ht="18.75" customHeight="1">
      <c r="A3" s="205" t="s">
        <v>71</v>
      </c>
      <c r="B3" s="205" t="s">
        <v>72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18.75" customHeight="1">
      <c r="A4" s="205"/>
      <c r="B4" s="205" t="s">
        <v>73</v>
      </c>
      <c r="C4" s="205"/>
      <c r="D4" s="205"/>
      <c r="E4" s="205"/>
      <c r="F4" s="205" t="s">
        <v>74</v>
      </c>
      <c r="G4" s="205"/>
      <c r="H4" s="205"/>
      <c r="I4" s="205"/>
      <c r="J4" s="205" t="s">
        <v>75</v>
      </c>
      <c r="K4" s="205"/>
      <c r="L4" s="205"/>
      <c r="M4" s="205"/>
    </row>
    <row r="5" spans="1:13" ht="18.75">
      <c r="A5" s="205"/>
      <c r="B5" s="3" t="s">
        <v>76</v>
      </c>
      <c r="C5" s="3" t="s">
        <v>77</v>
      </c>
      <c r="D5" s="3" t="s">
        <v>78</v>
      </c>
      <c r="E5" s="3" t="s">
        <v>18</v>
      </c>
      <c r="F5" s="3" t="s">
        <v>76</v>
      </c>
      <c r="G5" s="3" t="s">
        <v>77</v>
      </c>
      <c r="H5" s="3" t="s">
        <v>78</v>
      </c>
      <c r="I5" s="3" t="s">
        <v>18</v>
      </c>
      <c r="J5" s="3" t="s">
        <v>76</v>
      </c>
      <c r="K5" s="3" t="s">
        <v>77</v>
      </c>
      <c r="L5" s="3" t="s">
        <v>78</v>
      </c>
      <c r="M5" s="3" t="s">
        <v>18</v>
      </c>
    </row>
    <row r="6" spans="1:13" ht="18.75">
      <c r="A6" s="4" t="s">
        <v>28</v>
      </c>
      <c r="B6" s="5">
        <v>469</v>
      </c>
      <c r="C6" s="5">
        <v>469</v>
      </c>
      <c r="D6" s="5">
        <v>469</v>
      </c>
      <c r="E6" s="6">
        <f aca="true" t="shared" si="0" ref="E6:E26">D6/B6*100</f>
        <v>100</v>
      </c>
      <c r="F6" s="6"/>
      <c r="G6" s="6"/>
      <c r="H6" s="6"/>
      <c r="I6" s="6"/>
      <c r="J6" s="6"/>
      <c r="K6" s="6"/>
      <c r="L6" s="6"/>
      <c r="M6" s="6"/>
    </row>
    <row r="7" spans="1:13" ht="18.75">
      <c r="A7" s="4" t="s">
        <v>29</v>
      </c>
      <c r="B7" s="7">
        <v>5955</v>
      </c>
      <c r="C7" s="5">
        <v>5955</v>
      </c>
      <c r="D7" s="5">
        <v>5955</v>
      </c>
      <c r="E7" s="6">
        <f t="shared" si="0"/>
        <v>100</v>
      </c>
      <c r="F7" s="8">
        <v>4499</v>
      </c>
      <c r="G7" s="6">
        <v>4499</v>
      </c>
      <c r="H7" s="6">
        <v>4499</v>
      </c>
      <c r="I7" s="6">
        <f aca="true" t="shared" si="1" ref="I7:I22">H7/F7*100</f>
        <v>100</v>
      </c>
      <c r="J7" s="8">
        <v>404</v>
      </c>
      <c r="K7" s="6">
        <v>208</v>
      </c>
      <c r="L7" s="6">
        <v>208</v>
      </c>
      <c r="M7" s="6">
        <f>L7/J7*100</f>
        <v>51.48514851485149</v>
      </c>
    </row>
    <row r="8" spans="1:13" ht="18.75">
      <c r="A8" s="4" t="s">
        <v>30</v>
      </c>
      <c r="B8" s="7">
        <v>5042</v>
      </c>
      <c r="C8" s="5">
        <v>5042</v>
      </c>
      <c r="D8" s="5">
        <v>5042</v>
      </c>
      <c r="E8" s="6">
        <f t="shared" si="0"/>
        <v>100</v>
      </c>
      <c r="F8" s="8">
        <v>3022</v>
      </c>
      <c r="G8" s="6">
        <v>3022</v>
      </c>
      <c r="H8" s="6">
        <v>3022</v>
      </c>
      <c r="I8" s="6">
        <f t="shared" si="1"/>
        <v>100</v>
      </c>
      <c r="J8" s="8"/>
      <c r="K8" s="6"/>
      <c r="L8" s="6"/>
      <c r="M8" s="6"/>
    </row>
    <row r="9" spans="1:13" ht="18.75">
      <c r="A9" s="4" t="s">
        <v>31</v>
      </c>
      <c r="B9" s="7">
        <v>3723</v>
      </c>
      <c r="C9" s="5">
        <v>3723</v>
      </c>
      <c r="D9" s="5">
        <v>3723</v>
      </c>
      <c r="E9" s="6">
        <f t="shared" si="0"/>
        <v>100</v>
      </c>
      <c r="F9" s="8">
        <v>2482</v>
      </c>
      <c r="G9" s="6">
        <v>2482</v>
      </c>
      <c r="H9" s="6">
        <v>2482</v>
      </c>
      <c r="I9" s="6">
        <f t="shared" si="1"/>
        <v>100</v>
      </c>
      <c r="J9" s="8"/>
      <c r="K9" s="6"/>
      <c r="L9" s="6"/>
      <c r="M9" s="6"/>
    </row>
    <row r="10" spans="1:13" ht="18.75">
      <c r="A10" s="4" t="s">
        <v>32</v>
      </c>
      <c r="B10" s="7">
        <v>2759</v>
      </c>
      <c r="C10" s="5">
        <v>2759</v>
      </c>
      <c r="D10" s="5">
        <v>2759</v>
      </c>
      <c r="E10" s="6">
        <f t="shared" si="0"/>
        <v>100</v>
      </c>
      <c r="F10" s="8">
        <v>185</v>
      </c>
      <c r="G10" s="6">
        <v>185</v>
      </c>
      <c r="H10" s="6">
        <v>185</v>
      </c>
      <c r="I10" s="6">
        <f t="shared" si="1"/>
        <v>100</v>
      </c>
      <c r="J10" s="8"/>
      <c r="K10" s="6"/>
      <c r="L10" s="6"/>
      <c r="M10" s="6"/>
    </row>
    <row r="11" spans="1:13" ht="18.75">
      <c r="A11" s="4" t="s">
        <v>33</v>
      </c>
      <c r="B11" s="7">
        <v>3383</v>
      </c>
      <c r="C11" s="5">
        <v>3383</v>
      </c>
      <c r="D11" s="5">
        <v>3383</v>
      </c>
      <c r="E11" s="6">
        <f t="shared" si="0"/>
        <v>100</v>
      </c>
      <c r="F11" s="8">
        <v>6286</v>
      </c>
      <c r="G11" s="6">
        <v>6120</v>
      </c>
      <c r="H11" s="6">
        <v>6120</v>
      </c>
      <c r="I11" s="6">
        <f t="shared" si="1"/>
        <v>97.35921094495704</v>
      </c>
      <c r="J11" s="8"/>
      <c r="K11" s="6"/>
      <c r="L11" s="6"/>
      <c r="M11" s="6"/>
    </row>
    <row r="12" spans="1:13" ht="18.75">
      <c r="A12" s="4" t="s">
        <v>34</v>
      </c>
      <c r="B12" s="7">
        <v>4080</v>
      </c>
      <c r="C12" s="5">
        <v>4080</v>
      </c>
      <c r="D12" s="5">
        <v>4080</v>
      </c>
      <c r="E12" s="6">
        <f t="shared" si="0"/>
        <v>100</v>
      </c>
      <c r="F12" s="8">
        <v>2472</v>
      </c>
      <c r="G12" s="6">
        <v>2100</v>
      </c>
      <c r="H12" s="6">
        <v>2100</v>
      </c>
      <c r="I12" s="6">
        <f t="shared" si="1"/>
        <v>84.9514563106796</v>
      </c>
      <c r="J12" s="8"/>
      <c r="K12" s="6"/>
      <c r="L12" s="6"/>
      <c r="M12" s="6"/>
    </row>
    <row r="13" spans="1:13" ht="18.75">
      <c r="A13" s="4" t="s">
        <v>35</v>
      </c>
      <c r="B13" s="7">
        <v>4397</v>
      </c>
      <c r="C13" s="5">
        <v>4397</v>
      </c>
      <c r="D13" s="5">
        <v>4397</v>
      </c>
      <c r="E13" s="6">
        <f t="shared" si="0"/>
        <v>100</v>
      </c>
      <c r="F13" s="8">
        <v>10375</v>
      </c>
      <c r="G13" s="6">
        <v>3706</v>
      </c>
      <c r="H13" s="6">
        <v>3706</v>
      </c>
      <c r="I13" s="6">
        <f t="shared" si="1"/>
        <v>35.72048192771084</v>
      </c>
      <c r="J13" s="8"/>
      <c r="K13" s="6"/>
      <c r="L13" s="6"/>
      <c r="M13" s="6"/>
    </row>
    <row r="14" spans="1:13" ht="18.75">
      <c r="A14" s="4" t="s">
        <v>36</v>
      </c>
      <c r="B14" s="7">
        <v>2564</v>
      </c>
      <c r="C14" s="5">
        <v>2564</v>
      </c>
      <c r="D14" s="5">
        <v>2564</v>
      </c>
      <c r="E14" s="6">
        <f t="shared" si="0"/>
        <v>100</v>
      </c>
      <c r="F14" s="8">
        <v>1394</v>
      </c>
      <c r="G14" s="6">
        <v>1394</v>
      </c>
      <c r="H14" s="6">
        <v>1394</v>
      </c>
      <c r="I14" s="6">
        <f t="shared" si="1"/>
        <v>100</v>
      </c>
      <c r="J14" s="8"/>
      <c r="K14" s="6"/>
      <c r="L14" s="6"/>
      <c r="M14" s="6"/>
    </row>
    <row r="15" spans="1:13" ht="18.75">
      <c r="A15" s="4" t="s">
        <v>37</v>
      </c>
      <c r="B15" s="7">
        <v>484</v>
      </c>
      <c r="C15" s="5">
        <v>484</v>
      </c>
      <c r="D15" s="5">
        <v>484</v>
      </c>
      <c r="E15" s="6">
        <f t="shared" si="0"/>
        <v>100</v>
      </c>
      <c r="F15" s="8">
        <v>961</v>
      </c>
      <c r="G15" s="6">
        <v>961</v>
      </c>
      <c r="H15" s="6">
        <v>961</v>
      </c>
      <c r="I15" s="6">
        <f t="shared" si="1"/>
        <v>100</v>
      </c>
      <c r="J15" s="8"/>
      <c r="K15" s="6"/>
      <c r="L15" s="6"/>
      <c r="M15" s="6"/>
    </row>
    <row r="16" spans="1:13" ht="18.75">
      <c r="A16" s="4" t="s">
        <v>38</v>
      </c>
      <c r="B16" s="7">
        <v>3067</v>
      </c>
      <c r="C16" s="5">
        <v>3067</v>
      </c>
      <c r="D16" s="5">
        <v>3067</v>
      </c>
      <c r="E16" s="6">
        <f t="shared" si="0"/>
        <v>100</v>
      </c>
      <c r="F16" s="8">
        <v>1386</v>
      </c>
      <c r="G16" s="6">
        <v>1386</v>
      </c>
      <c r="H16" s="6">
        <v>1386</v>
      </c>
      <c r="I16" s="6">
        <f t="shared" si="1"/>
        <v>100</v>
      </c>
      <c r="J16" s="8"/>
      <c r="K16" s="6"/>
      <c r="L16" s="6"/>
      <c r="M16" s="6"/>
    </row>
    <row r="17" spans="1:13" ht="18.75">
      <c r="A17" s="4" t="s">
        <v>39</v>
      </c>
      <c r="B17" s="7">
        <v>1581</v>
      </c>
      <c r="C17" s="5">
        <v>1581</v>
      </c>
      <c r="D17" s="5">
        <v>1581</v>
      </c>
      <c r="E17" s="6">
        <f t="shared" si="0"/>
        <v>100</v>
      </c>
      <c r="F17" s="8">
        <v>600</v>
      </c>
      <c r="G17" s="6">
        <v>600</v>
      </c>
      <c r="H17" s="6">
        <v>600</v>
      </c>
      <c r="I17" s="6">
        <f t="shared" si="1"/>
        <v>100</v>
      </c>
      <c r="J17" s="8"/>
      <c r="K17" s="6"/>
      <c r="L17" s="6"/>
      <c r="M17" s="6"/>
    </row>
    <row r="18" spans="1:13" ht="18.75">
      <c r="A18" s="4" t="s">
        <v>40</v>
      </c>
      <c r="B18" s="7">
        <v>3570</v>
      </c>
      <c r="C18" s="5">
        <v>3570</v>
      </c>
      <c r="D18" s="5">
        <v>3570</v>
      </c>
      <c r="E18" s="6">
        <f t="shared" si="0"/>
        <v>100</v>
      </c>
      <c r="F18" s="8">
        <v>1662</v>
      </c>
      <c r="G18" s="6">
        <v>1662</v>
      </c>
      <c r="H18" s="6">
        <v>1662</v>
      </c>
      <c r="I18" s="6">
        <f t="shared" si="1"/>
        <v>100</v>
      </c>
      <c r="J18" s="8"/>
      <c r="K18" s="6"/>
      <c r="L18" s="6"/>
      <c r="M18" s="6"/>
    </row>
    <row r="19" spans="1:13" ht="18.75">
      <c r="A19" s="4" t="s">
        <v>41</v>
      </c>
      <c r="B19" s="7">
        <v>1603</v>
      </c>
      <c r="C19" s="5">
        <v>1603</v>
      </c>
      <c r="D19" s="5">
        <v>1603</v>
      </c>
      <c r="E19" s="6">
        <f t="shared" si="0"/>
        <v>100</v>
      </c>
      <c r="F19" s="8">
        <v>1816</v>
      </c>
      <c r="G19" s="6">
        <v>1816</v>
      </c>
      <c r="H19" s="6">
        <v>1816</v>
      </c>
      <c r="I19" s="6">
        <f t="shared" si="1"/>
        <v>100</v>
      </c>
      <c r="J19" s="8"/>
      <c r="K19" s="6"/>
      <c r="L19" s="6"/>
      <c r="M19" s="6"/>
    </row>
    <row r="20" spans="1:13" ht="18.75">
      <c r="A20" s="4" t="s">
        <v>42</v>
      </c>
      <c r="B20" s="7">
        <v>3124</v>
      </c>
      <c r="C20" s="5">
        <v>3124</v>
      </c>
      <c r="D20" s="5">
        <v>3124</v>
      </c>
      <c r="E20" s="6">
        <f t="shared" si="0"/>
        <v>100</v>
      </c>
      <c r="F20" s="8">
        <v>3555</v>
      </c>
      <c r="G20" s="6">
        <v>3555</v>
      </c>
      <c r="H20" s="6">
        <v>3555</v>
      </c>
      <c r="I20" s="6">
        <f t="shared" si="1"/>
        <v>100</v>
      </c>
      <c r="J20" s="8"/>
      <c r="K20" s="6"/>
      <c r="L20" s="6"/>
      <c r="M20" s="6"/>
    </row>
    <row r="21" spans="1:13" ht="18.75">
      <c r="A21" s="4" t="s">
        <v>43</v>
      </c>
      <c r="B21" s="7">
        <v>1751</v>
      </c>
      <c r="C21" s="5">
        <v>1605</v>
      </c>
      <c r="D21" s="5">
        <v>1605</v>
      </c>
      <c r="E21" s="6">
        <f t="shared" si="0"/>
        <v>91.66190748143917</v>
      </c>
      <c r="F21" s="8">
        <v>4172</v>
      </c>
      <c r="G21" s="6">
        <v>3740</v>
      </c>
      <c r="H21" s="6">
        <v>3740</v>
      </c>
      <c r="I21" s="6">
        <f t="shared" si="1"/>
        <v>89.64525407478428</v>
      </c>
      <c r="J21" s="8"/>
      <c r="K21" s="6"/>
      <c r="L21" s="6"/>
      <c r="M21" s="6"/>
    </row>
    <row r="22" spans="1:13" ht="18.75">
      <c r="A22" s="4" t="s">
        <v>44</v>
      </c>
      <c r="B22" s="7">
        <v>2841</v>
      </c>
      <c r="C22" s="5">
        <v>2841</v>
      </c>
      <c r="D22" s="5">
        <v>2841</v>
      </c>
      <c r="E22" s="6">
        <f t="shared" si="0"/>
        <v>100</v>
      </c>
      <c r="F22" s="8">
        <v>3098</v>
      </c>
      <c r="G22" s="6">
        <v>3098</v>
      </c>
      <c r="H22" s="6">
        <v>3098</v>
      </c>
      <c r="I22" s="6">
        <f t="shared" si="1"/>
        <v>100</v>
      </c>
      <c r="J22" s="8"/>
      <c r="K22" s="6"/>
      <c r="L22" s="6"/>
      <c r="M22" s="6"/>
    </row>
    <row r="23" spans="1:13" ht="18.75">
      <c r="A23" s="4" t="s">
        <v>45</v>
      </c>
      <c r="B23" s="7">
        <v>3326</v>
      </c>
      <c r="C23" s="5">
        <v>3326</v>
      </c>
      <c r="D23" s="5">
        <v>3326</v>
      </c>
      <c r="E23" s="6">
        <f t="shared" si="0"/>
        <v>100</v>
      </c>
      <c r="F23" s="8">
        <v>1121</v>
      </c>
      <c r="G23" s="6">
        <v>1121</v>
      </c>
      <c r="H23" s="6">
        <v>1121</v>
      </c>
      <c r="I23" s="6">
        <f>H23/F23*100</f>
        <v>100</v>
      </c>
      <c r="J23" s="8"/>
      <c r="K23" s="6"/>
      <c r="L23" s="6"/>
      <c r="M23" s="6"/>
    </row>
    <row r="24" spans="1:13" ht="18.75">
      <c r="A24" s="4" t="s">
        <v>46</v>
      </c>
      <c r="B24" s="7">
        <v>5716</v>
      </c>
      <c r="C24" s="5">
        <v>5716</v>
      </c>
      <c r="D24" s="5">
        <v>5716</v>
      </c>
      <c r="E24" s="6">
        <f t="shared" si="0"/>
        <v>100</v>
      </c>
      <c r="F24" s="8">
        <v>2025</v>
      </c>
      <c r="G24" s="6">
        <v>2025</v>
      </c>
      <c r="H24" s="6">
        <v>2025</v>
      </c>
      <c r="I24" s="6">
        <f>H24/F24*100</f>
        <v>100</v>
      </c>
      <c r="J24" s="8"/>
      <c r="K24" s="6"/>
      <c r="L24" s="6"/>
      <c r="M24" s="6"/>
    </row>
    <row r="25" spans="1:13" ht="18.75">
      <c r="A25" s="9" t="s">
        <v>47</v>
      </c>
      <c r="B25" s="10">
        <v>3818</v>
      </c>
      <c r="C25" s="11">
        <v>3818</v>
      </c>
      <c r="D25" s="11">
        <v>3818</v>
      </c>
      <c r="E25" s="12">
        <f t="shared" si="0"/>
        <v>100</v>
      </c>
      <c r="F25" s="13">
        <v>1570</v>
      </c>
      <c r="G25" s="12">
        <v>1570</v>
      </c>
      <c r="H25" s="12">
        <v>1570</v>
      </c>
      <c r="I25" s="6">
        <f>H25/F25*100</f>
        <v>100</v>
      </c>
      <c r="J25" s="8"/>
      <c r="K25" s="6"/>
      <c r="L25" s="6"/>
      <c r="M25" s="6"/>
    </row>
    <row r="26" spans="1:13" ht="18.75">
      <c r="A26" s="4" t="s">
        <v>48</v>
      </c>
      <c r="B26" s="7">
        <v>4379</v>
      </c>
      <c r="C26" s="5">
        <v>4123</v>
      </c>
      <c r="D26" s="5">
        <v>4123</v>
      </c>
      <c r="E26" s="6">
        <f t="shared" si="0"/>
        <v>94.15391641927381</v>
      </c>
      <c r="F26" s="8">
        <v>4115</v>
      </c>
      <c r="G26" s="6">
        <v>3163</v>
      </c>
      <c r="H26" s="6">
        <v>3163</v>
      </c>
      <c r="I26" s="6">
        <f>H26/F26*100</f>
        <v>76.86512758201701</v>
      </c>
      <c r="J26" s="8">
        <v>803</v>
      </c>
      <c r="K26" s="6"/>
      <c r="L26" s="6"/>
      <c r="M26" s="6"/>
    </row>
    <row r="27" spans="1:13" ht="18.75">
      <c r="A27" s="14" t="s">
        <v>79</v>
      </c>
      <c r="B27" s="14">
        <f>SUM(B6:B26)</f>
        <v>67632</v>
      </c>
      <c r="C27" s="14">
        <f>SUM(C6:C26)</f>
        <v>67230</v>
      </c>
      <c r="D27" s="14">
        <f>SUM(D6:D26)</f>
        <v>67230</v>
      </c>
      <c r="E27" s="15">
        <f>D27/B27*100</f>
        <v>99.4056068133428</v>
      </c>
      <c r="F27" s="15">
        <f>SUM(F6:F26)</f>
        <v>56796</v>
      </c>
      <c r="G27" s="15">
        <f>SUM(G6:G26)</f>
        <v>48205</v>
      </c>
      <c r="H27" s="15">
        <f>SUM(H6:H26)</f>
        <v>48205</v>
      </c>
      <c r="I27" s="16">
        <f>H27/F27*100</f>
        <v>84.87393478413972</v>
      </c>
      <c r="J27" s="15">
        <f>SUM(J6:J26)</f>
        <v>1207</v>
      </c>
      <c r="K27" s="15">
        <f>SUM(K6:K26)</f>
        <v>208</v>
      </c>
      <c r="L27" s="15">
        <f>SUM(L6:L26)</f>
        <v>208</v>
      </c>
      <c r="M27" s="16">
        <f>L27/J27*100</f>
        <v>17.23280861640431</v>
      </c>
    </row>
  </sheetData>
  <sheetProtection selectLockedCells="1" selectUnlockedCells="1"/>
  <mergeCells count="8"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zoomScalePageLayoutView="0" workbookViewId="0" topLeftCell="A1">
      <selection activeCell="B28" sqref="B28:U28"/>
    </sheetView>
  </sheetViews>
  <sheetFormatPr defaultColWidth="9.00390625" defaultRowHeight="12.75"/>
  <cols>
    <col min="1" max="1" width="20.125" style="0" customWidth="1"/>
    <col min="2" max="2" width="12.00390625" style="0" customWidth="1"/>
    <col min="3" max="3" width="12.125" style="0" customWidth="1"/>
    <col min="4" max="4" width="11.125" style="0" customWidth="1"/>
    <col min="5" max="5" width="11.00390625" style="0" customWidth="1"/>
    <col min="6" max="6" width="8.625" style="0" customWidth="1"/>
    <col min="7" max="7" width="10.75390625" style="0" customWidth="1"/>
    <col min="8" max="9" width="10.875" style="0" customWidth="1"/>
    <col min="10" max="10" width="12.25390625" style="0" customWidth="1"/>
    <col min="11" max="11" width="9.75390625" style="0" customWidth="1"/>
    <col min="12" max="12" width="11.375" style="0" customWidth="1"/>
    <col min="13" max="13" width="13.75390625" style="0" customWidth="1"/>
    <col min="14" max="14" width="10.875" style="0" customWidth="1"/>
    <col min="15" max="15" width="12.125" style="0" customWidth="1"/>
    <col min="16" max="16" width="8.625" style="0" customWidth="1"/>
    <col min="17" max="17" width="11.75390625" style="0" customWidth="1"/>
    <col min="18" max="18" width="12.125" style="0" customWidth="1"/>
    <col min="19" max="19" width="11.625" style="0" customWidth="1"/>
    <col min="20" max="20" width="11.00390625" style="0" customWidth="1"/>
    <col min="21" max="21" width="8.125" style="0" customWidth="1"/>
  </cols>
  <sheetData>
    <row r="2" spans="1:21" ht="44.25" customHeight="1">
      <c r="A2" s="35"/>
      <c r="B2" s="209" t="s">
        <v>88</v>
      </c>
      <c r="C2" s="209"/>
      <c r="D2" s="209"/>
      <c r="E2" s="209"/>
      <c r="F2" s="209"/>
      <c r="G2" s="209"/>
      <c r="H2" s="209"/>
      <c r="I2" s="209"/>
      <c r="J2" s="209"/>
      <c r="K2" s="209"/>
      <c r="L2" s="17"/>
      <c r="M2" s="17"/>
      <c r="N2" s="17"/>
      <c r="O2" s="18"/>
      <c r="P2" s="18"/>
      <c r="Q2" s="17"/>
      <c r="R2" s="17"/>
      <c r="S2" s="17"/>
      <c r="T2" s="17"/>
      <c r="U2" s="17"/>
    </row>
    <row r="3" spans="1:21" ht="15.75" customHeight="1">
      <c r="A3" s="19"/>
      <c r="B3" s="19"/>
      <c r="C3" s="19"/>
      <c r="D3" s="19"/>
      <c r="E3" s="19"/>
      <c r="F3" s="19"/>
      <c r="G3" s="19"/>
      <c r="H3" s="19"/>
      <c r="I3" s="20"/>
      <c r="J3" s="207">
        <v>42962</v>
      </c>
      <c r="K3" s="207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.75" customHeight="1">
      <c r="A4" s="208" t="s">
        <v>0</v>
      </c>
      <c r="B4" s="208" t="s">
        <v>80</v>
      </c>
      <c r="C4" s="208"/>
      <c r="D4" s="208"/>
      <c r="E4" s="208"/>
      <c r="F4" s="208"/>
      <c r="G4" s="206" t="s">
        <v>81</v>
      </c>
      <c r="H4" s="206"/>
      <c r="I4" s="206"/>
      <c r="J4" s="206"/>
      <c r="K4" s="206"/>
      <c r="L4" s="206" t="s">
        <v>82</v>
      </c>
      <c r="M4" s="206"/>
      <c r="N4" s="206"/>
      <c r="O4" s="206"/>
      <c r="P4" s="206"/>
      <c r="Q4" s="206" t="s">
        <v>83</v>
      </c>
      <c r="R4" s="206"/>
      <c r="S4" s="206"/>
      <c r="T4" s="206"/>
      <c r="U4" s="206"/>
    </row>
    <row r="5" spans="1:21" ht="31.5">
      <c r="A5" s="208"/>
      <c r="B5" s="21" t="s">
        <v>84</v>
      </c>
      <c r="C5" s="21" t="s">
        <v>85</v>
      </c>
      <c r="D5" s="21" t="s">
        <v>86</v>
      </c>
      <c r="E5" s="22" t="s">
        <v>87</v>
      </c>
      <c r="F5" s="23" t="s">
        <v>18</v>
      </c>
      <c r="G5" s="21" t="s">
        <v>84</v>
      </c>
      <c r="H5" s="22" t="s">
        <v>85</v>
      </c>
      <c r="I5" s="21" t="s">
        <v>86</v>
      </c>
      <c r="J5" s="22" t="s">
        <v>87</v>
      </c>
      <c r="K5" s="23" t="s">
        <v>18</v>
      </c>
      <c r="L5" s="21" t="s">
        <v>84</v>
      </c>
      <c r="M5" s="22" t="s">
        <v>85</v>
      </c>
      <c r="N5" s="21" t="s">
        <v>86</v>
      </c>
      <c r="O5" s="22" t="s">
        <v>87</v>
      </c>
      <c r="P5" s="23" t="s">
        <v>18</v>
      </c>
      <c r="Q5" s="21" t="s">
        <v>84</v>
      </c>
      <c r="R5" s="22" t="s">
        <v>85</v>
      </c>
      <c r="S5" s="21" t="s">
        <v>86</v>
      </c>
      <c r="T5" s="21" t="s">
        <v>87</v>
      </c>
      <c r="U5" s="23" t="s">
        <v>18</v>
      </c>
    </row>
    <row r="6" spans="1:21" ht="15.75">
      <c r="A6" s="24" t="s">
        <v>28</v>
      </c>
      <c r="B6" s="25">
        <v>465</v>
      </c>
      <c r="C6" s="26">
        <v>9</v>
      </c>
      <c r="D6" s="27">
        <v>519</v>
      </c>
      <c r="E6" s="27">
        <f>C6+D6</f>
        <v>528</v>
      </c>
      <c r="F6" s="26">
        <f>E6/B6*100</f>
        <v>113.54838709677419</v>
      </c>
      <c r="G6" s="28"/>
      <c r="H6" s="27"/>
      <c r="I6" s="29"/>
      <c r="J6" s="27"/>
      <c r="K6" s="26"/>
      <c r="L6" s="28"/>
      <c r="M6" s="27"/>
      <c r="N6" s="29"/>
      <c r="O6" s="27"/>
      <c r="P6" s="27"/>
      <c r="Q6" s="25"/>
      <c r="R6" s="27"/>
      <c r="S6" s="29"/>
      <c r="T6" s="27"/>
      <c r="U6" s="27"/>
    </row>
    <row r="7" spans="1:21" ht="15.75">
      <c r="A7" s="24" t="s">
        <v>29</v>
      </c>
      <c r="B7" s="25">
        <v>3000</v>
      </c>
      <c r="C7" s="26">
        <v>0.5</v>
      </c>
      <c r="D7" s="29">
        <v>3552</v>
      </c>
      <c r="E7" s="27">
        <f aca="true" t="shared" si="0" ref="E7:E26">C7+D7</f>
        <v>3552.5</v>
      </c>
      <c r="F7" s="26">
        <f aca="true" t="shared" si="1" ref="F7:F26">(E7*100)/B7</f>
        <v>118.41666666666667</v>
      </c>
      <c r="G7" s="28">
        <v>3000</v>
      </c>
      <c r="H7" s="26">
        <v>0.4</v>
      </c>
      <c r="I7" s="29">
        <v>2291</v>
      </c>
      <c r="J7" s="27">
        <f aca="true" t="shared" si="2" ref="J7:J27">SUM(H7,I7)</f>
        <v>2291.4</v>
      </c>
      <c r="K7" s="26">
        <f aca="true" t="shared" si="3" ref="K7:K22">(J7*100)/G7</f>
        <v>76.38</v>
      </c>
      <c r="L7" s="28">
        <v>1500</v>
      </c>
      <c r="M7" s="27"/>
      <c r="N7" s="29"/>
      <c r="O7" s="27"/>
      <c r="P7" s="27"/>
      <c r="Q7" s="25">
        <v>5000</v>
      </c>
      <c r="R7" s="27"/>
      <c r="S7" s="29">
        <v>4570</v>
      </c>
      <c r="T7" s="27">
        <f aca="true" t="shared" si="4" ref="T7:T27">S7+R7</f>
        <v>4570</v>
      </c>
      <c r="U7" s="27">
        <f aca="true" t="shared" si="5" ref="U7:U26">(T7*100)/Q7</f>
        <v>91.4</v>
      </c>
    </row>
    <row r="8" spans="1:21" ht="15.75">
      <c r="A8" s="30" t="s">
        <v>30</v>
      </c>
      <c r="B8" s="25">
        <v>2350</v>
      </c>
      <c r="C8" s="26">
        <v>350</v>
      </c>
      <c r="D8" s="29">
        <v>2350</v>
      </c>
      <c r="E8" s="27">
        <f t="shared" si="0"/>
        <v>2700</v>
      </c>
      <c r="F8" s="26">
        <f t="shared" si="1"/>
        <v>114.8936170212766</v>
      </c>
      <c r="G8" s="28">
        <v>3850</v>
      </c>
      <c r="H8" s="27">
        <v>3752</v>
      </c>
      <c r="I8" s="29">
        <v>10725</v>
      </c>
      <c r="J8" s="27">
        <f t="shared" si="2"/>
        <v>14477</v>
      </c>
      <c r="K8" s="26">
        <f t="shared" si="3"/>
        <v>376.02597402597405</v>
      </c>
      <c r="L8" s="28">
        <v>2500</v>
      </c>
      <c r="M8" s="27"/>
      <c r="N8" s="29"/>
      <c r="O8" s="27"/>
      <c r="P8" s="27"/>
      <c r="Q8" s="25">
        <v>16200</v>
      </c>
      <c r="R8" s="27">
        <v>1500</v>
      </c>
      <c r="S8" s="29"/>
      <c r="T8" s="27">
        <f t="shared" si="4"/>
        <v>1500</v>
      </c>
      <c r="U8" s="27">
        <f t="shared" si="5"/>
        <v>9.25925925925926</v>
      </c>
    </row>
    <row r="9" spans="1:21" ht="15.75">
      <c r="A9" s="24" t="s">
        <v>31</v>
      </c>
      <c r="B9" s="25">
        <v>2000</v>
      </c>
      <c r="C9" s="26">
        <v>300</v>
      </c>
      <c r="D9" s="29">
        <v>3000</v>
      </c>
      <c r="E9" s="27">
        <f t="shared" si="0"/>
        <v>3300</v>
      </c>
      <c r="F9" s="26">
        <f t="shared" si="1"/>
        <v>165</v>
      </c>
      <c r="G9" s="28">
        <v>650</v>
      </c>
      <c r="H9" s="27"/>
      <c r="I9" s="29">
        <v>650</v>
      </c>
      <c r="J9" s="27">
        <f t="shared" si="2"/>
        <v>650</v>
      </c>
      <c r="K9" s="26">
        <f t="shared" si="3"/>
        <v>100</v>
      </c>
      <c r="L9" s="28">
        <v>150</v>
      </c>
      <c r="M9" s="27"/>
      <c r="N9" s="29"/>
      <c r="O9" s="27"/>
      <c r="P9" s="27"/>
      <c r="Q9" s="25"/>
      <c r="R9" s="27"/>
      <c r="S9" s="29"/>
      <c r="T9" s="27"/>
      <c r="U9" s="27"/>
    </row>
    <row r="10" spans="1:21" ht="15.75">
      <c r="A10" s="24" t="s">
        <v>32</v>
      </c>
      <c r="B10" s="25">
        <v>3500</v>
      </c>
      <c r="C10" s="26"/>
      <c r="D10" s="29">
        <v>3620</v>
      </c>
      <c r="E10" s="27">
        <f t="shared" si="0"/>
        <v>3620</v>
      </c>
      <c r="F10" s="26">
        <f t="shared" si="1"/>
        <v>103.42857142857143</v>
      </c>
      <c r="G10" s="28">
        <v>2500</v>
      </c>
      <c r="H10" s="27"/>
      <c r="I10" s="29">
        <v>1800</v>
      </c>
      <c r="J10" s="27">
        <f t="shared" si="2"/>
        <v>1800</v>
      </c>
      <c r="K10" s="26">
        <f t="shared" si="3"/>
        <v>72</v>
      </c>
      <c r="L10" s="28">
        <v>1400</v>
      </c>
      <c r="M10" s="27"/>
      <c r="N10" s="29"/>
      <c r="O10" s="27"/>
      <c r="P10" s="27"/>
      <c r="Q10" s="25"/>
      <c r="R10" s="27"/>
      <c r="S10" s="29"/>
      <c r="T10" s="27"/>
      <c r="U10" s="27"/>
    </row>
    <row r="11" spans="1:21" ht="15.75">
      <c r="A11" s="24" t="s">
        <v>33</v>
      </c>
      <c r="B11" s="25">
        <v>691</v>
      </c>
      <c r="C11" s="26">
        <v>65</v>
      </c>
      <c r="D11" s="29">
        <v>3346</v>
      </c>
      <c r="E11" s="27">
        <f t="shared" si="0"/>
        <v>3411</v>
      </c>
      <c r="F11" s="26">
        <f t="shared" si="1"/>
        <v>493.63241678726484</v>
      </c>
      <c r="G11" s="28">
        <v>2152</v>
      </c>
      <c r="H11" s="27">
        <v>3123</v>
      </c>
      <c r="I11" s="29">
        <v>5000</v>
      </c>
      <c r="J11" s="27">
        <f t="shared" si="2"/>
        <v>8123</v>
      </c>
      <c r="K11" s="26">
        <f t="shared" si="3"/>
        <v>377.4628252788104</v>
      </c>
      <c r="L11" s="28">
        <v>1830</v>
      </c>
      <c r="M11" s="27">
        <v>708</v>
      </c>
      <c r="N11" s="29"/>
      <c r="O11" s="27">
        <f aca="true" t="shared" si="6" ref="O11:O27">N11+M11</f>
        <v>708</v>
      </c>
      <c r="P11" s="27">
        <f aca="true" t="shared" si="7" ref="P11:P26">(O11*100)/L11</f>
        <v>38.68852459016394</v>
      </c>
      <c r="Q11" s="25">
        <v>4964</v>
      </c>
      <c r="R11" s="27">
        <v>454</v>
      </c>
      <c r="S11" s="29"/>
      <c r="T11" s="27">
        <f t="shared" si="4"/>
        <v>454</v>
      </c>
      <c r="U11" s="27">
        <f t="shared" si="5"/>
        <v>9.145850120870266</v>
      </c>
    </row>
    <row r="12" spans="1:21" ht="15.75">
      <c r="A12" s="24" t="s">
        <v>34</v>
      </c>
      <c r="B12" s="25">
        <v>1215</v>
      </c>
      <c r="C12" s="26">
        <v>212</v>
      </c>
      <c r="D12" s="29">
        <v>2026</v>
      </c>
      <c r="E12" s="27">
        <f t="shared" si="0"/>
        <v>2238</v>
      </c>
      <c r="F12" s="26">
        <f t="shared" si="1"/>
        <v>184.19753086419752</v>
      </c>
      <c r="G12" s="28">
        <v>4200</v>
      </c>
      <c r="H12" s="27">
        <v>900</v>
      </c>
      <c r="I12" s="29">
        <v>3080</v>
      </c>
      <c r="J12" s="27">
        <f t="shared" si="2"/>
        <v>3980</v>
      </c>
      <c r="K12" s="26">
        <f t="shared" si="3"/>
        <v>94.76190476190476</v>
      </c>
      <c r="L12" s="28">
        <v>1580</v>
      </c>
      <c r="M12" s="27">
        <v>69</v>
      </c>
      <c r="N12" s="29"/>
      <c r="O12" s="27">
        <f t="shared" si="6"/>
        <v>69</v>
      </c>
      <c r="P12" s="27">
        <f t="shared" si="7"/>
        <v>4.367088607594937</v>
      </c>
      <c r="Q12" s="25">
        <v>1830</v>
      </c>
      <c r="R12" s="27">
        <v>200</v>
      </c>
      <c r="S12" s="29"/>
      <c r="T12" s="27">
        <f t="shared" si="4"/>
        <v>200</v>
      </c>
      <c r="U12" s="27">
        <f t="shared" si="5"/>
        <v>10.92896174863388</v>
      </c>
    </row>
    <row r="13" spans="1:21" ht="15.75">
      <c r="A13" s="30" t="s">
        <v>35</v>
      </c>
      <c r="B13" s="25">
        <v>880</v>
      </c>
      <c r="C13" s="26">
        <v>60</v>
      </c>
      <c r="D13" s="29">
        <v>2025</v>
      </c>
      <c r="E13" s="27">
        <f t="shared" si="0"/>
        <v>2085</v>
      </c>
      <c r="F13" s="26">
        <f t="shared" si="1"/>
        <v>236.9318181818182</v>
      </c>
      <c r="G13" s="28">
        <v>6250</v>
      </c>
      <c r="H13" s="27">
        <v>2417</v>
      </c>
      <c r="I13" s="29">
        <v>9706</v>
      </c>
      <c r="J13" s="27">
        <f t="shared" si="2"/>
        <v>12123</v>
      </c>
      <c r="K13" s="26">
        <f t="shared" si="3"/>
        <v>193.968</v>
      </c>
      <c r="L13" s="28">
        <v>2870</v>
      </c>
      <c r="M13" s="27">
        <v>370</v>
      </c>
      <c r="N13" s="29"/>
      <c r="O13" s="27">
        <f t="shared" si="6"/>
        <v>370</v>
      </c>
      <c r="P13" s="27">
        <f t="shared" si="7"/>
        <v>12.89198606271777</v>
      </c>
      <c r="Q13" s="25">
        <v>39000</v>
      </c>
      <c r="R13" s="27">
        <v>16280</v>
      </c>
      <c r="S13" s="29"/>
      <c r="T13" s="27">
        <f t="shared" si="4"/>
        <v>16280</v>
      </c>
      <c r="U13" s="27">
        <f t="shared" si="5"/>
        <v>41.743589743589745</v>
      </c>
    </row>
    <row r="14" spans="1:21" ht="15.75">
      <c r="A14" s="24" t="s">
        <v>36</v>
      </c>
      <c r="B14" s="25">
        <v>1500</v>
      </c>
      <c r="C14" s="26">
        <v>2150</v>
      </c>
      <c r="D14" s="29">
        <v>3302</v>
      </c>
      <c r="E14" s="27">
        <f t="shared" si="0"/>
        <v>5452</v>
      </c>
      <c r="F14" s="26">
        <f t="shared" si="1"/>
        <v>363.46666666666664</v>
      </c>
      <c r="G14" s="28">
        <v>1801</v>
      </c>
      <c r="H14" s="27"/>
      <c r="I14" s="29"/>
      <c r="J14" s="27"/>
      <c r="K14" s="26"/>
      <c r="L14" s="28">
        <v>1440</v>
      </c>
      <c r="M14" s="27">
        <v>2070</v>
      </c>
      <c r="N14" s="29"/>
      <c r="O14" s="27">
        <f t="shared" si="6"/>
        <v>2070</v>
      </c>
      <c r="P14" s="27">
        <f t="shared" si="7"/>
        <v>143.75</v>
      </c>
      <c r="Q14" s="25">
        <v>6845</v>
      </c>
      <c r="R14" s="27"/>
      <c r="S14" s="29"/>
      <c r="T14" s="27"/>
      <c r="U14" s="27"/>
    </row>
    <row r="15" spans="1:21" ht="15.75">
      <c r="A15" s="24" t="s">
        <v>37</v>
      </c>
      <c r="B15" s="25">
        <v>1500</v>
      </c>
      <c r="C15" s="26">
        <v>40</v>
      </c>
      <c r="D15" s="29">
        <v>2037</v>
      </c>
      <c r="E15" s="27">
        <f t="shared" si="0"/>
        <v>2077</v>
      </c>
      <c r="F15" s="26">
        <f t="shared" si="1"/>
        <v>138.46666666666667</v>
      </c>
      <c r="G15" s="28">
        <v>1700</v>
      </c>
      <c r="H15" s="27"/>
      <c r="I15" s="29">
        <v>1700</v>
      </c>
      <c r="J15" s="27">
        <f t="shared" si="2"/>
        <v>1700</v>
      </c>
      <c r="K15" s="26">
        <f t="shared" si="3"/>
        <v>100</v>
      </c>
      <c r="L15" s="28">
        <v>900</v>
      </c>
      <c r="M15" s="27">
        <v>30</v>
      </c>
      <c r="N15" s="29"/>
      <c r="O15" s="27">
        <f t="shared" si="6"/>
        <v>30</v>
      </c>
      <c r="P15" s="27">
        <f t="shared" si="7"/>
        <v>3.3333333333333335</v>
      </c>
      <c r="Q15" s="25">
        <v>4800</v>
      </c>
      <c r="R15" s="27">
        <v>200</v>
      </c>
      <c r="S15" s="29"/>
      <c r="T15" s="27">
        <f t="shared" si="4"/>
        <v>200</v>
      </c>
      <c r="U15" s="27">
        <f t="shared" si="5"/>
        <v>4.166666666666667</v>
      </c>
    </row>
    <row r="16" spans="1:21" ht="15.75">
      <c r="A16" s="30" t="s">
        <v>38</v>
      </c>
      <c r="B16" s="25">
        <v>1597</v>
      </c>
      <c r="C16" s="26">
        <v>927</v>
      </c>
      <c r="D16" s="29">
        <v>2680</v>
      </c>
      <c r="E16" s="27">
        <f t="shared" si="0"/>
        <v>3607</v>
      </c>
      <c r="F16" s="26">
        <f t="shared" si="1"/>
        <v>225.86098935504072</v>
      </c>
      <c r="G16" s="28">
        <v>5200</v>
      </c>
      <c r="H16" s="27">
        <v>2100</v>
      </c>
      <c r="I16" s="29">
        <v>10800</v>
      </c>
      <c r="J16" s="27">
        <f t="shared" si="2"/>
        <v>12900</v>
      </c>
      <c r="K16" s="26">
        <f t="shared" si="3"/>
        <v>248.07692307692307</v>
      </c>
      <c r="L16" s="28">
        <v>2250</v>
      </c>
      <c r="M16" s="27">
        <v>740</v>
      </c>
      <c r="N16" s="29"/>
      <c r="O16" s="27">
        <f t="shared" si="6"/>
        <v>740</v>
      </c>
      <c r="P16" s="27">
        <f t="shared" si="7"/>
        <v>32.888888888888886</v>
      </c>
      <c r="Q16" s="25">
        <v>8900</v>
      </c>
      <c r="R16" s="27">
        <v>3760</v>
      </c>
      <c r="S16" s="29"/>
      <c r="T16" s="27">
        <f t="shared" si="4"/>
        <v>3760</v>
      </c>
      <c r="U16" s="27">
        <f t="shared" si="5"/>
        <v>42.247191011235955</v>
      </c>
    </row>
    <row r="17" spans="1:21" ht="15.75">
      <c r="A17" s="24" t="s">
        <v>39</v>
      </c>
      <c r="B17" s="25">
        <v>1714</v>
      </c>
      <c r="C17" s="26">
        <v>0</v>
      </c>
      <c r="D17" s="29">
        <v>2100</v>
      </c>
      <c r="E17" s="27">
        <f t="shared" si="0"/>
        <v>2100</v>
      </c>
      <c r="F17" s="26">
        <f t="shared" si="1"/>
        <v>122.52042007001167</v>
      </c>
      <c r="G17" s="28">
        <v>1195</v>
      </c>
      <c r="H17" s="27"/>
      <c r="I17" s="29">
        <v>1305</v>
      </c>
      <c r="J17" s="27">
        <f t="shared" si="2"/>
        <v>1305</v>
      </c>
      <c r="K17" s="26">
        <f t="shared" si="3"/>
        <v>109.2050209205021</v>
      </c>
      <c r="L17" s="28">
        <v>1147</v>
      </c>
      <c r="M17" s="27"/>
      <c r="N17" s="29"/>
      <c r="O17" s="27"/>
      <c r="P17" s="27"/>
      <c r="Q17" s="25">
        <v>980</v>
      </c>
      <c r="R17" s="27"/>
      <c r="S17" s="29"/>
      <c r="T17" s="27"/>
      <c r="U17" s="27"/>
    </row>
    <row r="18" spans="1:21" ht="15.75">
      <c r="A18" s="24" t="s">
        <v>40</v>
      </c>
      <c r="B18" s="25">
        <v>2690</v>
      </c>
      <c r="C18" s="26">
        <v>498.8</v>
      </c>
      <c r="D18" s="29">
        <v>3558</v>
      </c>
      <c r="E18" s="27">
        <f t="shared" si="0"/>
        <v>4056.8</v>
      </c>
      <c r="F18" s="26">
        <f t="shared" si="1"/>
        <v>150.8104089219331</v>
      </c>
      <c r="G18" s="28">
        <v>3780</v>
      </c>
      <c r="H18" s="27">
        <v>1259.7</v>
      </c>
      <c r="I18" s="29">
        <v>6162</v>
      </c>
      <c r="J18" s="27">
        <f t="shared" si="2"/>
        <v>7421.7</v>
      </c>
      <c r="K18" s="26">
        <f t="shared" si="3"/>
        <v>196.34126984126985</v>
      </c>
      <c r="L18" s="28">
        <v>3295</v>
      </c>
      <c r="M18" s="27">
        <v>300.4</v>
      </c>
      <c r="N18" s="29"/>
      <c r="O18" s="27">
        <f t="shared" si="6"/>
        <v>300.4</v>
      </c>
      <c r="P18" s="27">
        <f t="shared" si="7"/>
        <v>9.116843702579665</v>
      </c>
      <c r="Q18" s="25">
        <v>6660</v>
      </c>
      <c r="R18" s="27">
        <v>7950</v>
      </c>
      <c r="S18" s="29"/>
      <c r="T18" s="27">
        <f t="shared" si="4"/>
        <v>7950</v>
      </c>
      <c r="U18" s="27">
        <f t="shared" si="5"/>
        <v>119.36936936936937</v>
      </c>
    </row>
    <row r="19" spans="1:21" ht="15.75">
      <c r="A19" s="30" t="s">
        <v>41</v>
      </c>
      <c r="B19" s="25">
        <v>1500</v>
      </c>
      <c r="C19" s="26">
        <v>412</v>
      </c>
      <c r="D19" s="29">
        <v>2459</v>
      </c>
      <c r="E19" s="27">
        <f t="shared" si="0"/>
        <v>2871</v>
      </c>
      <c r="F19" s="26">
        <f t="shared" si="1"/>
        <v>191.4</v>
      </c>
      <c r="G19" s="28">
        <v>5500</v>
      </c>
      <c r="H19" s="27">
        <v>480</v>
      </c>
      <c r="I19" s="29">
        <v>16155</v>
      </c>
      <c r="J19" s="27">
        <f t="shared" si="2"/>
        <v>16635</v>
      </c>
      <c r="K19" s="26">
        <f t="shared" si="3"/>
        <v>302.45454545454544</v>
      </c>
      <c r="L19" s="28">
        <v>1200</v>
      </c>
      <c r="M19" s="27">
        <v>290</v>
      </c>
      <c r="N19" s="29">
        <v>290</v>
      </c>
      <c r="O19" s="27">
        <f t="shared" si="6"/>
        <v>580</v>
      </c>
      <c r="P19" s="27">
        <f t="shared" si="7"/>
        <v>48.333333333333336</v>
      </c>
      <c r="Q19" s="25">
        <v>6900</v>
      </c>
      <c r="R19" s="27">
        <v>904</v>
      </c>
      <c r="S19" s="29"/>
      <c r="T19" s="27">
        <f t="shared" si="4"/>
        <v>904</v>
      </c>
      <c r="U19" s="27">
        <f t="shared" si="5"/>
        <v>13.101449275362318</v>
      </c>
    </row>
    <row r="20" spans="1:21" ht="15.75">
      <c r="A20" s="24" t="s">
        <v>42</v>
      </c>
      <c r="B20" s="25">
        <v>2375</v>
      </c>
      <c r="C20" s="26">
        <v>310</v>
      </c>
      <c r="D20" s="29">
        <v>3196</v>
      </c>
      <c r="E20" s="27">
        <f t="shared" si="0"/>
        <v>3506</v>
      </c>
      <c r="F20" s="26">
        <f t="shared" si="1"/>
        <v>147.62105263157895</v>
      </c>
      <c r="G20" s="28">
        <v>5500</v>
      </c>
      <c r="H20" s="27">
        <v>450</v>
      </c>
      <c r="I20" s="29">
        <v>6562</v>
      </c>
      <c r="J20" s="27">
        <f t="shared" si="2"/>
        <v>7012</v>
      </c>
      <c r="K20" s="26">
        <f t="shared" si="3"/>
        <v>127.49090909090908</v>
      </c>
      <c r="L20" s="28">
        <v>2900</v>
      </c>
      <c r="M20" s="27">
        <v>130</v>
      </c>
      <c r="N20" s="29"/>
      <c r="O20" s="27">
        <f t="shared" si="6"/>
        <v>130</v>
      </c>
      <c r="P20" s="27">
        <f t="shared" si="7"/>
        <v>4.482758620689655</v>
      </c>
      <c r="Q20" s="25">
        <v>2300</v>
      </c>
      <c r="R20" s="27">
        <v>350</v>
      </c>
      <c r="S20" s="29"/>
      <c r="T20" s="27">
        <f t="shared" si="4"/>
        <v>350</v>
      </c>
      <c r="U20" s="27">
        <f t="shared" si="5"/>
        <v>15.217391304347826</v>
      </c>
    </row>
    <row r="21" spans="1:21" ht="15.75">
      <c r="A21" s="24" t="s">
        <v>43</v>
      </c>
      <c r="B21" s="25">
        <v>2855</v>
      </c>
      <c r="C21" s="26">
        <v>47.5</v>
      </c>
      <c r="D21" s="29">
        <v>3140</v>
      </c>
      <c r="E21" s="27">
        <f t="shared" si="0"/>
        <v>3187.5</v>
      </c>
      <c r="F21" s="26">
        <f t="shared" si="1"/>
        <v>111.64623467600701</v>
      </c>
      <c r="G21" s="28">
        <v>4790</v>
      </c>
      <c r="H21" s="27">
        <v>1243</v>
      </c>
      <c r="I21" s="29">
        <v>6200</v>
      </c>
      <c r="J21" s="27">
        <f t="shared" si="2"/>
        <v>7443</v>
      </c>
      <c r="K21" s="26">
        <f t="shared" si="3"/>
        <v>155.38622129436325</v>
      </c>
      <c r="L21" s="28">
        <v>2050</v>
      </c>
      <c r="M21" s="27">
        <v>214</v>
      </c>
      <c r="N21" s="29"/>
      <c r="O21" s="27">
        <f t="shared" si="6"/>
        <v>214</v>
      </c>
      <c r="P21" s="27">
        <f t="shared" si="7"/>
        <v>10.439024390243903</v>
      </c>
      <c r="Q21" s="25">
        <v>6465</v>
      </c>
      <c r="R21" s="27">
        <v>2028</v>
      </c>
      <c r="S21" s="29"/>
      <c r="T21" s="27">
        <f t="shared" si="4"/>
        <v>2028</v>
      </c>
      <c r="U21" s="27">
        <f t="shared" si="5"/>
        <v>31.36890951276102</v>
      </c>
    </row>
    <row r="22" spans="1:21" ht="15.75">
      <c r="A22" s="24" t="s">
        <v>44</v>
      </c>
      <c r="B22" s="25">
        <v>1220</v>
      </c>
      <c r="C22" s="26">
        <v>108</v>
      </c>
      <c r="D22" s="29">
        <v>2095</v>
      </c>
      <c r="E22" s="27">
        <f t="shared" si="0"/>
        <v>2203</v>
      </c>
      <c r="F22" s="26">
        <f t="shared" si="1"/>
        <v>180.5737704918033</v>
      </c>
      <c r="G22" s="28">
        <v>13490</v>
      </c>
      <c r="H22" s="27">
        <v>3074</v>
      </c>
      <c r="I22" s="29">
        <v>15121</v>
      </c>
      <c r="J22" s="27">
        <f t="shared" si="2"/>
        <v>18195</v>
      </c>
      <c r="K22" s="26">
        <f t="shared" si="3"/>
        <v>134.87768717568568</v>
      </c>
      <c r="L22" s="28">
        <v>2200</v>
      </c>
      <c r="M22" s="27">
        <v>164</v>
      </c>
      <c r="N22" s="29"/>
      <c r="O22" s="27">
        <f t="shared" si="6"/>
        <v>164</v>
      </c>
      <c r="P22" s="27">
        <f t="shared" si="7"/>
        <v>7.454545454545454</v>
      </c>
      <c r="Q22" s="25">
        <v>14700</v>
      </c>
      <c r="R22" s="27">
        <v>6669</v>
      </c>
      <c r="S22" s="29"/>
      <c r="T22" s="27">
        <f t="shared" si="4"/>
        <v>6669</v>
      </c>
      <c r="U22" s="27">
        <f t="shared" si="5"/>
        <v>45.36734693877551</v>
      </c>
    </row>
    <row r="23" spans="1:21" ht="15.75">
      <c r="A23" s="30" t="s">
        <v>45</v>
      </c>
      <c r="B23" s="25">
        <v>2300</v>
      </c>
      <c r="C23" s="26"/>
      <c r="D23" s="29">
        <v>3179</v>
      </c>
      <c r="E23" s="27">
        <f t="shared" si="0"/>
        <v>3179</v>
      </c>
      <c r="F23" s="26">
        <f t="shared" si="1"/>
        <v>138.2173913043478</v>
      </c>
      <c r="G23" s="2"/>
      <c r="H23" s="27"/>
      <c r="I23" s="29"/>
      <c r="J23" s="27"/>
      <c r="K23" s="26"/>
      <c r="L23" s="28">
        <v>1200</v>
      </c>
      <c r="M23" s="27"/>
      <c r="N23" s="29"/>
      <c r="O23" s="27"/>
      <c r="P23" s="27"/>
      <c r="Q23" s="25"/>
      <c r="R23" s="27"/>
      <c r="S23" s="29"/>
      <c r="T23" s="27"/>
      <c r="U23" s="27"/>
    </row>
    <row r="24" spans="1:21" ht="15.75">
      <c r="A24" s="30" t="s">
        <v>46</v>
      </c>
      <c r="B24" s="25">
        <v>1932</v>
      </c>
      <c r="C24" s="26">
        <v>687.9</v>
      </c>
      <c r="D24" s="29">
        <v>3362</v>
      </c>
      <c r="E24" s="27">
        <f t="shared" si="0"/>
        <v>4049.9</v>
      </c>
      <c r="F24" s="26">
        <f t="shared" si="1"/>
        <v>209.62215320910974</v>
      </c>
      <c r="G24" s="28">
        <v>4041</v>
      </c>
      <c r="H24" s="27">
        <v>3799.5</v>
      </c>
      <c r="I24" s="29">
        <v>11782</v>
      </c>
      <c r="J24" s="27">
        <f t="shared" si="2"/>
        <v>15581.5</v>
      </c>
      <c r="K24" s="26">
        <f>(J24*100)/G24</f>
        <v>385.5852511754516</v>
      </c>
      <c r="L24" s="28">
        <v>1270</v>
      </c>
      <c r="M24" s="27">
        <v>225.8</v>
      </c>
      <c r="N24" s="29"/>
      <c r="O24" s="27">
        <f t="shared" si="6"/>
        <v>225.8</v>
      </c>
      <c r="P24" s="27">
        <f t="shared" si="7"/>
        <v>17.77952755905512</v>
      </c>
      <c r="Q24" s="25">
        <v>13300</v>
      </c>
      <c r="R24" s="27">
        <v>8881.4</v>
      </c>
      <c r="S24" s="29"/>
      <c r="T24" s="27">
        <f t="shared" si="4"/>
        <v>8881.4</v>
      </c>
      <c r="U24" s="27">
        <f t="shared" si="5"/>
        <v>66.77744360902255</v>
      </c>
    </row>
    <row r="25" spans="1:21" ht="15.75">
      <c r="A25" s="30" t="s">
        <v>47</v>
      </c>
      <c r="B25" s="25">
        <v>2000</v>
      </c>
      <c r="C25" s="26"/>
      <c r="D25" s="31">
        <v>2900</v>
      </c>
      <c r="E25" s="27">
        <f t="shared" si="0"/>
        <v>2900</v>
      </c>
      <c r="F25" s="26">
        <f t="shared" si="1"/>
        <v>145</v>
      </c>
      <c r="G25" s="28">
        <v>2428</v>
      </c>
      <c r="H25" s="27"/>
      <c r="I25" s="31">
        <v>6656</v>
      </c>
      <c r="J25" s="27">
        <f t="shared" si="2"/>
        <v>6656</v>
      </c>
      <c r="K25" s="26">
        <f>(J25*100)/G25</f>
        <v>274.13509060955516</v>
      </c>
      <c r="L25" s="28">
        <v>2065</v>
      </c>
      <c r="M25" s="27"/>
      <c r="N25" s="29"/>
      <c r="O25" s="27"/>
      <c r="P25" s="27"/>
      <c r="Q25" s="25">
        <v>5600</v>
      </c>
      <c r="R25" s="27"/>
      <c r="S25" s="29"/>
      <c r="T25" s="27"/>
      <c r="U25" s="27"/>
    </row>
    <row r="26" spans="1:21" ht="15.75">
      <c r="A26" s="24" t="s">
        <v>48</v>
      </c>
      <c r="B26" s="25">
        <v>8545</v>
      </c>
      <c r="C26" s="26">
        <v>383</v>
      </c>
      <c r="D26" s="29">
        <v>8600</v>
      </c>
      <c r="E26" s="27">
        <f t="shared" si="0"/>
        <v>8983</v>
      </c>
      <c r="F26" s="26">
        <f t="shared" si="1"/>
        <v>105.12580456407255</v>
      </c>
      <c r="G26" s="28">
        <v>14526</v>
      </c>
      <c r="H26" s="27">
        <v>6714</v>
      </c>
      <c r="I26" s="29">
        <v>36300</v>
      </c>
      <c r="J26" s="27">
        <f t="shared" si="2"/>
        <v>43014</v>
      </c>
      <c r="K26" s="26">
        <f>(J26*100)/G26</f>
        <v>296.11730689797605</v>
      </c>
      <c r="L26" s="28">
        <v>10254</v>
      </c>
      <c r="M26" s="27">
        <v>1036</v>
      </c>
      <c r="N26" s="29"/>
      <c r="O26" s="27">
        <f t="shared" si="6"/>
        <v>1036</v>
      </c>
      <c r="P26" s="27">
        <f t="shared" si="7"/>
        <v>10.103374292958845</v>
      </c>
      <c r="Q26" s="25">
        <v>47000</v>
      </c>
      <c r="R26" s="27">
        <v>11244</v>
      </c>
      <c r="S26" s="29"/>
      <c r="T26" s="27">
        <f t="shared" si="4"/>
        <v>11244</v>
      </c>
      <c r="U26" s="27">
        <f t="shared" si="5"/>
        <v>23.92340425531915</v>
      </c>
    </row>
    <row r="27" spans="1:21" ht="15.75">
      <c r="A27" s="32" t="s">
        <v>49</v>
      </c>
      <c r="B27" s="33">
        <f>SUM(B6:B26)</f>
        <v>45829</v>
      </c>
      <c r="C27" s="34">
        <f>SUM(C6:C26)</f>
        <v>6560.7</v>
      </c>
      <c r="D27" s="33">
        <f>SUM(D6:D26)</f>
        <v>63046</v>
      </c>
      <c r="E27" s="33">
        <f>C27+D27</f>
        <v>69606.7</v>
      </c>
      <c r="F27" s="34">
        <f>(E27*100)/B27</f>
        <v>151.88352353313405</v>
      </c>
      <c r="G27" s="33">
        <f>SUM(G6:G26)</f>
        <v>86553</v>
      </c>
      <c r="H27" s="33">
        <f>SUM(H6:H26)</f>
        <v>29312.6</v>
      </c>
      <c r="I27" s="33">
        <f>SUM(I6:I26)</f>
        <v>151995</v>
      </c>
      <c r="J27" s="33">
        <f t="shared" si="2"/>
        <v>181307.6</v>
      </c>
      <c r="K27" s="34">
        <f>(J27*100)/G27</f>
        <v>209.47581250794312</v>
      </c>
      <c r="L27" s="33">
        <f>SUM(L6:L26)</f>
        <v>44001</v>
      </c>
      <c r="M27" s="33">
        <f>SUM(M6:M26)</f>
        <v>6347.2</v>
      </c>
      <c r="N27" s="33">
        <f>SUM(N6:N26)</f>
        <v>290</v>
      </c>
      <c r="O27" s="33">
        <f t="shared" si="6"/>
        <v>6637.2</v>
      </c>
      <c r="P27" s="34">
        <f>(O27*100)/L27</f>
        <v>15.08420263175837</v>
      </c>
      <c r="Q27" s="33">
        <f>SUM(Q6:Q26)</f>
        <v>191444</v>
      </c>
      <c r="R27" s="33">
        <f>SUM(R6:R26)</f>
        <v>60420.4</v>
      </c>
      <c r="S27" s="33">
        <f>SUM(S6:S26)</f>
        <v>4570</v>
      </c>
      <c r="T27" s="33">
        <f t="shared" si="4"/>
        <v>64990.4</v>
      </c>
      <c r="U27" s="33">
        <f>(T27*100)/Q27</f>
        <v>33.94747289024467</v>
      </c>
    </row>
    <row r="28" spans="1:21" ht="15.75">
      <c r="A28" s="24" t="s">
        <v>50</v>
      </c>
      <c r="B28" s="27">
        <v>44327</v>
      </c>
      <c r="C28" s="27">
        <v>3460</v>
      </c>
      <c r="D28" s="27">
        <v>60335</v>
      </c>
      <c r="E28" s="27">
        <v>63795</v>
      </c>
      <c r="F28" s="27">
        <v>143.91905610575947</v>
      </c>
      <c r="G28" s="27">
        <v>99866</v>
      </c>
      <c r="H28" s="27">
        <v>18758</v>
      </c>
      <c r="I28" s="27">
        <v>116846</v>
      </c>
      <c r="J28" s="27">
        <v>135604</v>
      </c>
      <c r="K28" s="26">
        <v>135.7859531772575</v>
      </c>
      <c r="L28" s="27">
        <v>47951</v>
      </c>
      <c r="M28" s="27">
        <v>4898</v>
      </c>
      <c r="N28" s="29">
        <v>19479</v>
      </c>
      <c r="O28" s="27">
        <v>24377</v>
      </c>
      <c r="P28" s="29">
        <v>50.8373130904465</v>
      </c>
      <c r="Q28" s="27">
        <v>188247</v>
      </c>
      <c r="R28" s="27">
        <v>78468</v>
      </c>
      <c r="S28" s="29">
        <v>3443</v>
      </c>
      <c r="T28" s="27">
        <v>81911</v>
      </c>
      <c r="U28" s="27">
        <v>43.51251281560928</v>
      </c>
    </row>
  </sheetData>
  <sheetProtection selectLockedCells="1" selectUnlockedCells="1"/>
  <mergeCells count="7">
    <mergeCell ref="B2:K2"/>
    <mergeCell ref="L4:P4"/>
    <mergeCell ref="Q4:U4"/>
    <mergeCell ref="J3:K3"/>
    <mergeCell ref="A4:A5"/>
    <mergeCell ref="B4:F4"/>
    <mergeCell ref="G4:K4"/>
  </mergeCells>
  <printOptions/>
  <pageMargins left="1.1811023622047245" right="0.3937007874015748" top="0.3937007874015748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171"/>
      <c r="B1" s="210" t="s">
        <v>89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3">
        <v>42962</v>
      </c>
      <c r="P1" s="213"/>
    </row>
    <row r="2" spans="1:16" ht="15.75">
      <c r="A2" s="171" t="s">
        <v>90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72"/>
      <c r="P2" s="172"/>
    </row>
    <row r="3" spans="1:16" ht="14.25">
      <c r="A3" s="214" t="s">
        <v>91</v>
      </c>
      <c r="B3" s="215" t="s">
        <v>92</v>
      </c>
      <c r="C3" s="215"/>
      <c r="D3" s="215"/>
      <c r="E3" s="216" t="s">
        <v>93</v>
      </c>
      <c r="F3" s="216"/>
      <c r="G3" s="216"/>
      <c r="H3" s="216"/>
      <c r="I3" s="216"/>
      <c r="J3" s="216"/>
      <c r="K3" s="217" t="s">
        <v>94</v>
      </c>
      <c r="L3" s="217"/>
      <c r="M3" s="215" t="s">
        <v>95</v>
      </c>
      <c r="N3" s="215"/>
      <c r="O3" s="215"/>
      <c r="P3" s="215"/>
    </row>
    <row r="4" spans="1:16" ht="15">
      <c r="A4" s="214"/>
      <c r="B4" s="218" t="s">
        <v>96</v>
      </c>
      <c r="C4" s="219" t="s">
        <v>97</v>
      </c>
      <c r="D4" s="219"/>
      <c r="E4" s="216"/>
      <c r="F4" s="216"/>
      <c r="G4" s="216"/>
      <c r="H4" s="216"/>
      <c r="I4" s="216"/>
      <c r="J4" s="216"/>
      <c r="K4" s="219" t="s">
        <v>98</v>
      </c>
      <c r="L4" s="219"/>
      <c r="M4" s="220" t="s">
        <v>99</v>
      </c>
      <c r="N4" s="220"/>
      <c r="O4" s="220" t="s">
        <v>100</v>
      </c>
      <c r="P4" s="220"/>
    </row>
    <row r="5" spans="1:16" ht="15">
      <c r="A5" s="214"/>
      <c r="B5" s="218"/>
      <c r="C5" s="219" t="s">
        <v>101</v>
      </c>
      <c r="D5" s="219"/>
      <c r="E5" s="219" t="s">
        <v>102</v>
      </c>
      <c r="F5" s="219"/>
      <c r="G5" s="188" t="s">
        <v>103</v>
      </c>
      <c r="H5" s="188"/>
      <c r="I5" s="188" t="s">
        <v>104</v>
      </c>
      <c r="J5" s="188"/>
      <c r="K5" s="189" t="s">
        <v>105</v>
      </c>
      <c r="L5" s="189"/>
      <c r="M5" s="189" t="s">
        <v>103</v>
      </c>
      <c r="N5" s="189"/>
      <c r="O5" s="189" t="s">
        <v>103</v>
      </c>
      <c r="P5" s="189"/>
    </row>
    <row r="6" spans="1:16" ht="15">
      <c r="A6" s="214"/>
      <c r="B6" s="218"/>
      <c r="C6" s="175" t="s">
        <v>115</v>
      </c>
      <c r="D6" s="175" t="s">
        <v>117</v>
      </c>
      <c r="E6" s="174" t="s">
        <v>106</v>
      </c>
      <c r="F6" s="174" t="s">
        <v>107</v>
      </c>
      <c r="G6" s="174" t="s">
        <v>106</v>
      </c>
      <c r="H6" s="174" t="s">
        <v>107</v>
      </c>
      <c r="I6" s="174" t="s">
        <v>106</v>
      </c>
      <c r="J6" s="174" t="s">
        <v>107</v>
      </c>
      <c r="K6" s="174" t="s">
        <v>106</v>
      </c>
      <c r="L6" s="174" t="s">
        <v>107</v>
      </c>
      <c r="M6" s="174" t="s">
        <v>106</v>
      </c>
      <c r="N6" s="174" t="s">
        <v>107</v>
      </c>
      <c r="O6" s="174" t="s">
        <v>106</v>
      </c>
      <c r="P6" s="174" t="s">
        <v>107</v>
      </c>
    </row>
    <row r="7" spans="1:16" ht="14.25" customHeight="1">
      <c r="A7" s="176" t="s">
        <v>28</v>
      </c>
      <c r="B7" s="177">
        <v>56</v>
      </c>
      <c r="C7" s="177">
        <v>56</v>
      </c>
      <c r="D7" s="177">
        <v>56</v>
      </c>
      <c r="E7" s="178">
        <v>41.50344827586204</v>
      </c>
      <c r="F7" s="178">
        <v>44.4</v>
      </c>
      <c r="G7" s="178">
        <v>0.4</v>
      </c>
      <c r="H7" s="178">
        <v>0.4</v>
      </c>
      <c r="I7" s="178">
        <v>0.3</v>
      </c>
      <c r="J7" s="178">
        <v>0.3</v>
      </c>
      <c r="K7" s="179">
        <f aca="true" t="shared" si="0" ref="K7:K28">G7/D7*1000</f>
        <v>7.142857142857143</v>
      </c>
      <c r="L7" s="179">
        <v>7.142857142857143</v>
      </c>
      <c r="M7" s="180">
        <v>86.07000000000001</v>
      </c>
      <c r="N7" s="180">
        <v>6.5</v>
      </c>
      <c r="O7" s="181">
        <v>0.5</v>
      </c>
      <c r="P7" s="181">
        <v>0.5</v>
      </c>
    </row>
    <row r="8" spans="1:16" ht="15">
      <c r="A8" s="176" t="s">
        <v>108</v>
      </c>
      <c r="B8" s="177">
        <v>1181</v>
      </c>
      <c r="C8" s="177">
        <v>1234</v>
      </c>
      <c r="D8" s="177">
        <v>1234</v>
      </c>
      <c r="E8" s="178">
        <v>1411.7034482758625</v>
      </c>
      <c r="F8" s="178">
        <v>1174.2</v>
      </c>
      <c r="G8" s="178">
        <v>13.7</v>
      </c>
      <c r="H8" s="178">
        <v>13.2</v>
      </c>
      <c r="I8" s="178">
        <v>12.6</v>
      </c>
      <c r="J8" s="178">
        <v>11.6</v>
      </c>
      <c r="K8" s="179">
        <f t="shared" si="0"/>
        <v>11.102106969205835</v>
      </c>
      <c r="L8" s="179">
        <v>11.881188118811881</v>
      </c>
      <c r="M8" s="180">
        <v>605</v>
      </c>
      <c r="N8" s="180">
        <v>465</v>
      </c>
      <c r="O8" s="181">
        <v>3</v>
      </c>
      <c r="P8" s="181">
        <v>3</v>
      </c>
    </row>
    <row r="9" spans="1:16" ht="15">
      <c r="A9" s="176" t="s">
        <v>109</v>
      </c>
      <c r="B9" s="177">
        <v>1130</v>
      </c>
      <c r="C9" s="177">
        <v>1130</v>
      </c>
      <c r="D9" s="177">
        <v>1130</v>
      </c>
      <c r="E9" s="178">
        <v>2666.35172413793</v>
      </c>
      <c r="F9" s="178">
        <v>1277.1</v>
      </c>
      <c r="G9" s="178">
        <v>14.9</v>
      </c>
      <c r="H9" s="178">
        <v>12.9</v>
      </c>
      <c r="I9" s="178">
        <v>12.5</v>
      </c>
      <c r="J9" s="178">
        <v>11.3</v>
      </c>
      <c r="K9" s="179">
        <f t="shared" si="0"/>
        <v>13.185840707964603</v>
      </c>
      <c r="L9" s="179">
        <v>11.22715404699739</v>
      </c>
      <c r="M9" s="180">
        <v>1039.5</v>
      </c>
      <c r="N9" s="180">
        <v>576</v>
      </c>
      <c r="O9" s="181">
        <v>4.5</v>
      </c>
      <c r="P9" s="181">
        <v>4</v>
      </c>
    </row>
    <row r="10" spans="1:16" ht="15">
      <c r="A10" s="176" t="s">
        <v>31</v>
      </c>
      <c r="B10" s="177">
        <v>353</v>
      </c>
      <c r="C10" s="177">
        <v>377</v>
      </c>
      <c r="D10" s="177">
        <v>377</v>
      </c>
      <c r="E10" s="178">
        <v>444.9310344827585</v>
      </c>
      <c r="F10" s="178">
        <v>319.2</v>
      </c>
      <c r="G10" s="178">
        <v>3.7</v>
      </c>
      <c r="H10" s="178">
        <v>3.1</v>
      </c>
      <c r="I10" s="178">
        <v>3.6</v>
      </c>
      <c r="J10" s="178">
        <v>3</v>
      </c>
      <c r="K10" s="179">
        <f t="shared" si="0"/>
        <v>9.814323607427056</v>
      </c>
      <c r="L10" s="179">
        <v>9.30930930930931</v>
      </c>
      <c r="M10" s="180">
        <v>604</v>
      </c>
      <c r="N10" s="180">
        <v>470</v>
      </c>
      <c r="O10" s="181">
        <v>4</v>
      </c>
      <c r="P10" s="181">
        <v>4</v>
      </c>
    </row>
    <row r="11" spans="1:16" ht="15">
      <c r="A11" s="176" t="s">
        <v>32</v>
      </c>
      <c r="B11" s="177">
        <v>690</v>
      </c>
      <c r="C11" s="177">
        <v>690</v>
      </c>
      <c r="D11" s="177">
        <v>690</v>
      </c>
      <c r="E11" s="178">
        <v>1271.1310344827584</v>
      </c>
      <c r="F11" s="178">
        <v>852.1</v>
      </c>
      <c r="G11" s="178">
        <v>8.8</v>
      </c>
      <c r="H11" s="178">
        <v>8.9</v>
      </c>
      <c r="I11" s="178">
        <v>7.7</v>
      </c>
      <c r="J11" s="178">
        <v>7.8</v>
      </c>
      <c r="K11" s="179">
        <f t="shared" si="0"/>
        <v>12.753623188405799</v>
      </c>
      <c r="L11" s="179">
        <v>12.898550724637682</v>
      </c>
      <c r="M11" s="180">
        <v>1335</v>
      </c>
      <c r="N11" s="180">
        <v>815</v>
      </c>
      <c r="O11" s="181">
        <v>6</v>
      </c>
      <c r="P11" s="181">
        <v>10.5</v>
      </c>
    </row>
    <row r="12" spans="1:16" ht="15">
      <c r="A12" s="176" t="s">
        <v>33</v>
      </c>
      <c r="B12" s="177">
        <v>467</v>
      </c>
      <c r="C12" s="177">
        <v>476</v>
      </c>
      <c r="D12" s="177">
        <v>476</v>
      </c>
      <c r="E12" s="178">
        <v>837.2206896551724</v>
      </c>
      <c r="F12" s="178">
        <v>786.9</v>
      </c>
      <c r="G12" s="178">
        <v>8.8</v>
      </c>
      <c r="H12" s="178">
        <v>8.1</v>
      </c>
      <c r="I12" s="178">
        <v>8.7</v>
      </c>
      <c r="J12" s="178">
        <v>7.9</v>
      </c>
      <c r="K12" s="179">
        <f t="shared" si="0"/>
        <v>18.487394957983195</v>
      </c>
      <c r="L12" s="179">
        <v>17.344753747323338</v>
      </c>
      <c r="M12" s="180">
        <v>2111.4</v>
      </c>
      <c r="N12" s="180">
        <v>941.4</v>
      </c>
      <c r="O12" s="181">
        <v>10</v>
      </c>
      <c r="P12" s="181">
        <v>10.3</v>
      </c>
    </row>
    <row r="13" spans="1:16" ht="15">
      <c r="A13" s="176" t="s">
        <v>34</v>
      </c>
      <c r="B13" s="177">
        <v>857</v>
      </c>
      <c r="C13" s="177">
        <v>857</v>
      </c>
      <c r="D13" s="177">
        <v>857</v>
      </c>
      <c r="E13" s="178">
        <v>1712</v>
      </c>
      <c r="F13" s="178">
        <v>1762</v>
      </c>
      <c r="G13" s="178">
        <v>11.5</v>
      </c>
      <c r="H13" s="178">
        <v>19.5</v>
      </c>
      <c r="I13" s="178">
        <v>9.1</v>
      </c>
      <c r="J13" s="178">
        <v>16.6</v>
      </c>
      <c r="K13" s="179">
        <f t="shared" si="0"/>
        <v>13.418903150525088</v>
      </c>
      <c r="L13" s="179">
        <v>14.130434782608695</v>
      </c>
      <c r="M13" s="180">
        <v>570</v>
      </c>
      <c r="N13" s="180">
        <v>448</v>
      </c>
      <c r="O13" s="181">
        <v>3</v>
      </c>
      <c r="P13" s="181">
        <v>3</v>
      </c>
    </row>
    <row r="14" spans="1:16" ht="15">
      <c r="A14" s="176" t="s">
        <v>35</v>
      </c>
      <c r="B14" s="177">
        <v>2742</v>
      </c>
      <c r="C14" s="177">
        <v>2742</v>
      </c>
      <c r="D14" s="177">
        <v>2742</v>
      </c>
      <c r="E14" s="178">
        <v>4443.917241379311</v>
      </c>
      <c r="F14" s="178">
        <v>3727.8</v>
      </c>
      <c r="G14" s="178">
        <v>30</v>
      </c>
      <c r="H14" s="178">
        <v>37.8</v>
      </c>
      <c r="I14" s="178">
        <v>28.9</v>
      </c>
      <c r="J14" s="178">
        <v>33.8</v>
      </c>
      <c r="K14" s="179">
        <f t="shared" si="0"/>
        <v>10.940919037199125</v>
      </c>
      <c r="L14" s="179">
        <v>13.785557986870897</v>
      </c>
      <c r="M14" s="180">
        <v>2351.8199999999997</v>
      </c>
      <c r="N14" s="180">
        <v>1824</v>
      </c>
      <c r="O14" s="181">
        <v>27</v>
      </c>
      <c r="P14" s="181">
        <v>27</v>
      </c>
    </row>
    <row r="15" spans="1:16" ht="15">
      <c r="A15" s="176" t="s">
        <v>36</v>
      </c>
      <c r="B15" s="177">
        <v>709</v>
      </c>
      <c r="C15" s="177">
        <v>700</v>
      </c>
      <c r="D15" s="177">
        <v>700</v>
      </c>
      <c r="E15" s="178">
        <v>1131</v>
      </c>
      <c r="F15" s="178">
        <v>1036.1</v>
      </c>
      <c r="G15" s="178">
        <v>7.4</v>
      </c>
      <c r="H15" s="178">
        <v>7.8</v>
      </c>
      <c r="I15" s="178">
        <v>7</v>
      </c>
      <c r="J15" s="178">
        <v>7.3</v>
      </c>
      <c r="K15" s="179">
        <f t="shared" si="0"/>
        <v>10.571428571428571</v>
      </c>
      <c r="L15" s="179">
        <v>11.04815864022663</v>
      </c>
      <c r="M15" s="180">
        <v>54</v>
      </c>
      <c r="N15" s="180">
        <v>47.6</v>
      </c>
      <c r="O15" s="181">
        <v>0.3</v>
      </c>
      <c r="P15" s="181">
        <v>0.3</v>
      </c>
    </row>
    <row r="16" spans="1:16" ht="15" customHeight="1">
      <c r="A16" s="176" t="s">
        <v>37</v>
      </c>
      <c r="B16" s="177">
        <v>600</v>
      </c>
      <c r="C16" s="177">
        <v>639</v>
      </c>
      <c r="D16" s="177">
        <v>639</v>
      </c>
      <c r="E16" s="178">
        <v>1030.9034482758623</v>
      </c>
      <c r="F16" s="178">
        <v>983.7</v>
      </c>
      <c r="G16" s="178">
        <v>9.7</v>
      </c>
      <c r="H16" s="178">
        <v>8.6</v>
      </c>
      <c r="I16" s="178">
        <v>8.2</v>
      </c>
      <c r="J16" s="178">
        <v>7.9</v>
      </c>
      <c r="K16" s="179">
        <f t="shared" si="0"/>
        <v>15.17996870109546</v>
      </c>
      <c r="L16" s="179">
        <v>14.429530201342281</v>
      </c>
      <c r="M16" s="180">
        <v>2775</v>
      </c>
      <c r="N16" s="180">
        <v>1432</v>
      </c>
      <c r="O16" s="181">
        <v>15</v>
      </c>
      <c r="P16" s="181">
        <v>15</v>
      </c>
    </row>
    <row r="17" spans="1:16" ht="15">
      <c r="A17" s="176" t="s">
        <v>38</v>
      </c>
      <c r="B17" s="177">
        <v>970</v>
      </c>
      <c r="C17" s="177">
        <v>980</v>
      </c>
      <c r="D17" s="177">
        <v>980</v>
      </c>
      <c r="E17" s="178">
        <v>2042.9310344827584</v>
      </c>
      <c r="F17" s="178">
        <v>1618.8</v>
      </c>
      <c r="G17" s="178">
        <v>17.7</v>
      </c>
      <c r="H17" s="178">
        <v>17.1</v>
      </c>
      <c r="I17" s="178">
        <v>18.1</v>
      </c>
      <c r="J17" s="178">
        <v>16.9</v>
      </c>
      <c r="K17" s="179">
        <f t="shared" si="0"/>
        <v>18.061224489795915</v>
      </c>
      <c r="L17" s="179">
        <v>18.000000000000004</v>
      </c>
      <c r="M17" s="180">
        <v>507.7</v>
      </c>
      <c r="N17" s="180">
        <v>990</v>
      </c>
      <c r="O17" s="181">
        <v>5</v>
      </c>
      <c r="P17" s="181">
        <v>5</v>
      </c>
    </row>
    <row r="18" spans="1:16" ht="15">
      <c r="A18" s="176" t="s">
        <v>39</v>
      </c>
      <c r="B18" s="177">
        <v>473</v>
      </c>
      <c r="C18" s="177">
        <v>522</v>
      </c>
      <c r="D18" s="177">
        <v>521</v>
      </c>
      <c r="E18" s="178">
        <v>1075.4</v>
      </c>
      <c r="F18" s="178">
        <v>504.6</v>
      </c>
      <c r="G18" s="178">
        <v>5.2</v>
      </c>
      <c r="H18" s="178">
        <v>4.2</v>
      </c>
      <c r="I18" s="178">
        <v>3.6</v>
      </c>
      <c r="J18" s="178">
        <v>2.9</v>
      </c>
      <c r="K18" s="179">
        <f t="shared" si="0"/>
        <v>9.980806142034549</v>
      </c>
      <c r="L18" s="179">
        <v>10.99476439790576</v>
      </c>
      <c r="M18" s="180">
        <v>2442.3</v>
      </c>
      <c r="N18" s="180">
        <v>986.9</v>
      </c>
      <c r="O18" s="181">
        <v>11.5</v>
      </c>
      <c r="P18" s="181">
        <v>11</v>
      </c>
    </row>
    <row r="19" spans="1:16" ht="15">
      <c r="A19" s="176" t="s">
        <v>110</v>
      </c>
      <c r="B19" s="177">
        <v>1325</v>
      </c>
      <c r="C19" s="177">
        <v>1270</v>
      </c>
      <c r="D19" s="177">
        <v>1270</v>
      </c>
      <c r="E19" s="178">
        <v>1437.34482758621</v>
      </c>
      <c r="F19" s="178">
        <v>1469.7</v>
      </c>
      <c r="G19" s="178">
        <v>12.7</v>
      </c>
      <c r="H19" s="178">
        <v>15.7</v>
      </c>
      <c r="I19" s="178">
        <v>12.7</v>
      </c>
      <c r="J19" s="178">
        <v>14.6</v>
      </c>
      <c r="K19" s="179">
        <f t="shared" si="0"/>
        <v>10</v>
      </c>
      <c r="L19" s="179">
        <v>11.34393063583815</v>
      </c>
      <c r="M19" s="180">
        <v>890</v>
      </c>
      <c r="N19" s="180">
        <v>495</v>
      </c>
      <c r="O19" s="181">
        <v>5</v>
      </c>
      <c r="P19" s="181">
        <v>5</v>
      </c>
    </row>
    <row r="20" spans="1:16" ht="15">
      <c r="A20" s="176" t="s">
        <v>41</v>
      </c>
      <c r="B20" s="177">
        <v>1284</v>
      </c>
      <c r="C20" s="177">
        <v>1285</v>
      </c>
      <c r="D20" s="177">
        <v>1285</v>
      </c>
      <c r="E20" s="178">
        <v>2099.10689655172</v>
      </c>
      <c r="F20" s="178">
        <v>1803</v>
      </c>
      <c r="G20" s="178">
        <v>15.5</v>
      </c>
      <c r="H20" s="178">
        <v>16.6</v>
      </c>
      <c r="I20" s="178">
        <v>13.7</v>
      </c>
      <c r="J20" s="178">
        <v>15</v>
      </c>
      <c r="K20" s="179">
        <f t="shared" si="0"/>
        <v>12.062256809338521</v>
      </c>
      <c r="L20" s="179">
        <v>12.958626073380172</v>
      </c>
      <c r="M20" s="180">
        <v>216.6</v>
      </c>
      <c r="N20" s="180">
        <v>113.2</v>
      </c>
      <c r="O20" s="181">
        <v>1.2</v>
      </c>
      <c r="P20" s="181">
        <v>1.2</v>
      </c>
    </row>
    <row r="21" spans="1:16" ht="15" customHeight="1">
      <c r="A21" s="176" t="s">
        <v>42</v>
      </c>
      <c r="B21" s="177">
        <v>970</v>
      </c>
      <c r="C21" s="177">
        <v>599</v>
      </c>
      <c r="D21" s="177">
        <v>599</v>
      </c>
      <c r="E21" s="178">
        <v>574.7172413793104</v>
      </c>
      <c r="F21" s="178">
        <v>650.4</v>
      </c>
      <c r="G21" s="178">
        <v>5.3</v>
      </c>
      <c r="H21" s="178">
        <v>8.1</v>
      </c>
      <c r="I21" s="178">
        <v>4.7</v>
      </c>
      <c r="J21" s="178">
        <v>7.4</v>
      </c>
      <c r="K21" s="179">
        <f t="shared" si="0"/>
        <v>8.848080133555927</v>
      </c>
      <c r="L21" s="179">
        <v>8.367768595041321</v>
      </c>
      <c r="M21" s="180">
        <v>392.3</v>
      </c>
      <c r="N21" s="180">
        <v>272.7</v>
      </c>
      <c r="O21" s="181">
        <v>1.8</v>
      </c>
      <c r="P21" s="181">
        <v>1.9</v>
      </c>
    </row>
    <row r="22" spans="1:16" ht="15">
      <c r="A22" s="176" t="s">
        <v>111</v>
      </c>
      <c r="B22" s="177">
        <v>1015</v>
      </c>
      <c r="C22" s="177">
        <v>998</v>
      </c>
      <c r="D22" s="177">
        <v>998</v>
      </c>
      <c r="E22" s="178">
        <v>1333.386206896552</v>
      </c>
      <c r="F22" s="178">
        <v>1322.7</v>
      </c>
      <c r="G22" s="178">
        <v>11.9</v>
      </c>
      <c r="H22" s="178">
        <v>14.1</v>
      </c>
      <c r="I22" s="178">
        <v>11.4</v>
      </c>
      <c r="J22" s="178">
        <v>13.2</v>
      </c>
      <c r="K22" s="179">
        <f t="shared" si="0"/>
        <v>11.923847695390783</v>
      </c>
      <c r="L22" s="179">
        <v>14.015904572564612</v>
      </c>
      <c r="M22" s="180">
        <v>1764.6</v>
      </c>
      <c r="N22" s="180">
        <v>1104</v>
      </c>
      <c r="O22" s="181">
        <v>7.6</v>
      </c>
      <c r="P22" s="181">
        <v>7.7</v>
      </c>
    </row>
    <row r="23" spans="1:16" ht="15">
      <c r="A23" s="176" t="s">
        <v>112</v>
      </c>
      <c r="B23" s="177">
        <v>1942</v>
      </c>
      <c r="C23" s="177">
        <v>1919</v>
      </c>
      <c r="D23" s="177">
        <v>1914</v>
      </c>
      <c r="E23" s="178">
        <v>5540.241379310345</v>
      </c>
      <c r="F23" s="178">
        <v>4183.8</v>
      </c>
      <c r="G23" s="178">
        <v>36.3</v>
      </c>
      <c r="H23" s="178">
        <v>37.4</v>
      </c>
      <c r="I23" s="178">
        <v>35</v>
      </c>
      <c r="J23" s="178">
        <v>33.5</v>
      </c>
      <c r="K23" s="179">
        <f t="shared" si="0"/>
        <v>18.96551724137931</v>
      </c>
      <c r="L23" s="179">
        <v>19.013726487036095</v>
      </c>
      <c r="M23" s="180">
        <v>701.4</v>
      </c>
      <c r="N23" s="180">
        <v>385.7</v>
      </c>
      <c r="O23" s="181">
        <v>3.3</v>
      </c>
      <c r="P23" s="181">
        <v>4.1</v>
      </c>
    </row>
    <row r="24" spans="1:16" ht="15">
      <c r="A24" s="176" t="s">
        <v>45</v>
      </c>
      <c r="B24" s="177">
        <v>358</v>
      </c>
      <c r="C24" s="177">
        <v>445</v>
      </c>
      <c r="D24" s="177">
        <v>445</v>
      </c>
      <c r="E24" s="178">
        <v>671</v>
      </c>
      <c r="F24" s="178">
        <v>622.2</v>
      </c>
      <c r="G24" s="178">
        <v>4.5</v>
      </c>
      <c r="H24" s="178">
        <v>3.9</v>
      </c>
      <c r="I24" s="178">
        <v>2.3</v>
      </c>
      <c r="J24" s="178">
        <v>2.3</v>
      </c>
      <c r="K24" s="179">
        <f t="shared" si="0"/>
        <v>10.112359550561797</v>
      </c>
      <c r="L24" s="179">
        <v>10.893854748603351</v>
      </c>
      <c r="M24" s="180">
        <v>416.2</v>
      </c>
      <c r="N24" s="180">
        <v>982</v>
      </c>
      <c r="O24" s="181">
        <v>2</v>
      </c>
      <c r="P24" s="181">
        <v>2</v>
      </c>
    </row>
    <row r="25" spans="1:16" ht="15">
      <c r="A25" s="176" t="s">
        <v>46</v>
      </c>
      <c r="B25" s="177">
        <v>1345</v>
      </c>
      <c r="C25" s="177">
        <v>1345</v>
      </c>
      <c r="D25" s="177">
        <v>1345</v>
      </c>
      <c r="E25" s="178">
        <v>2543.2000000000003</v>
      </c>
      <c r="F25" s="178">
        <v>1881</v>
      </c>
      <c r="G25" s="178">
        <v>19.1</v>
      </c>
      <c r="H25" s="178">
        <v>17.6</v>
      </c>
      <c r="I25" s="178">
        <v>17.5</v>
      </c>
      <c r="J25" s="178">
        <v>16.9</v>
      </c>
      <c r="K25" s="179">
        <f t="shared" si="0"/>
        <v>14.200743494423794</v>
      </c>
      <c r="L25" s="179">
        <v>12.865497076023393</v>
      </c>
      <c r="M25" s="180"/>
      <c r="N25" s="180"/>
      <c r="O25" s="181"/>
      <c r="P25" s="181"/>
    </row>
    <row r="26" spans="1:16" ht="15">
      <c r="A26" s="176" t="s">
        <v>113</v>
      </c>
      <c r="B26" s="177">
        <v>534</v>
      </c>
      <c r="C26" s="177">
        <v>537</v>
      </c>
      <c r="D26" s="177">
        <v>537</v>
      </c>
      <c r="E26" s="178">
        <v>999.2482758620692</v>
      </c>
      <c r="F26" s="178">
        <v>513.3</v>
      </c>
      <c r="G26" s="178">
        <v>5.6</v>
      </c>
      <c r="H26" s="178">
        <v>6.3</v>
      </c>
      <c r="I26" s="178">
        <v>5</v>
      </c>
      <c r="J26" s="178">
        <v>5.6</v>
      </c>
      <c r="K26" s="179">
        <f t="shared" si="0"/>
        <v>10.42830540037244</v>
      </c>
      <c r="L26" s="179">
        <v>11.688311688311689</v>
      </c>
      <c r="M26" s="180">
        <v>2877</v>
      </c>
      <c r="N26" s="180">
        <v>1784</v>
      </c>
      <c r="O26" s="181">
        <v>10</v>
      </c>
      <c r="P26" s="181">
        <v>11</v>
      </c>
    </row>
    <row r="27" spans="1:16" ht="15">
      <c r="A27" s="176" t="s">
        <v>48</v>
      </c>
      <c r="B27" s="177">
        <v>3822</v>
      </c>
      <c r="C27" s="177">
        <v>4090</v>
      </c>
      <c r="D27" s="177">
        <v>4090</v>
      </c>
      <c r="E27" s="178">
        <v>7252.082758620691</v>
      </c>
      <c r="F27" s="178">
        <v>5016.9</v>
      </c>
      <c r="G27" s="178">
        <v>61.8</v>
      </c>
      <c r="H27" s="178">
        <v>47.5</v>
      </c>
      <c r="I27" s="178">
        <v>58.4</v>
      </c>
      <c r="J27" s="178">
        <v>51.7</v>
      </c>
      <c r="K27" s="179">
        <f t="shared" si="0"/>
        <v>15.110024449877749</v>
      </c>
      <c r="L27" s="179">
        <v>12.428048142333857</v>
      </c>
      <c r="M27" s="180">
        <v>1768</v>
      </c>
      <c r="N27" s="180">
        <v>982</v>
      </c>
      <c r="O27" s="181">
        <v>8</v>
      </c>
      <c r="P27" s="181">
        <v>6</v>
      </c>
    </row>
    <row r="28" spans="1:16" ht="15">
      <c r="A28" s="176" t="s">
        <v>69</v>
      </c>
      <c r="B28" s="173">
        <v>100</v>
      </c>
      <c r="C28" s="173">
        <v>100</v>
      </c>
      <c r="D28" s="173">
        <v>100</v>
      </c>
      <c r="E28" s="178">
        <v>68</v>
      </c>
      <c r="F28" s="178">
        <v>79.8</v>
      </c>
      <c r="G28" s="178">
        <v>0.7</v>
      </c>
      <c r="H28" s="178">
        <v>0.7</v>
      </c>
      <c r="I28" s="178">
        <v>2.4</v>
      </c>
      <c r="J28" s="178">
        <v>2.4</v>
      </c>
      <c r="K28" s="179">
        <f t="shared" si="0"/>
        <v>6.999999999999999</v>
      </c>
      <c r="L28" s="179">
        <v>6.999999999999999</v>
      </c>
      <c r="M28" s="180"/>
      <c r="N28" s="180"/>
      <c r="O28" s="181"/>
      <c r="P28" s="181"/>
    </row>
    <row r="29" spans="1:16" ht="14.25">
      <c r="A29" s="182" t="s">
        <v>114</v>
      </c>
      <c r="B29" s="183">
        <f>SUM(B7:B28)</f>
        <v>22923</v>
      </c>
      <c r="C29" s="183">
        <v>22991</v>
      </c>
      <c r="D29" s="183">
        <f aca="true" t="shared" si="1" ref="D29:J29">SUM(D7:D28)</f>
        <v>22985</v>
      </c>
      <c r="E29" s="184">
        <f t="shared" si="1"/>
        <v>40627.32068965517</v>
      </c>
      <c r="F29" s="184">
        <f t="shared" si="1"/>
        <v>31629.7</v>
      </c>
      <c r="G29" s="184">
        <f t="shared" si="1"/>
        <v>305.2</v>
      </c>
      <c r="H29" s="184">
        <f t="shared" si="1"/>
        <v>309.49999999999994</v>
      </c>
      <c r="I29" s="184">
        <f t="shared" si="1"/>
        <v>283.4</v>
      </c>
      <c r="J29" s="184">
        <f t="shared" si="1"/>
        <v>289.9</v>
      </c>
      <c r="K29" s="186">
        <f>G29/D29*1000</f>
        <v>13.278224929301718</v>
      </c>
      <c r="L29" s="186">
        <v>13.3</v>
      </c>
      <c r="M29" s="184">
        <f>SUM(M7:M28)</f>
        <v>23507.890000000003</v>
      </c>
      <c r="N29" s="184">
        <f>SUM(N7:N28)</f>
        <v>15121.000000000002</v>
      </c>
      <c r="O29" s="184">
        <f>SUM(O7:O28)</f>
        <v>128.7</v>
      </c>
      <c r="P29" s="184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1.1811023622047245" right="0.3937007874015748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2017-08-15T04:34:34Z</cp:lastPrinted>
  <dcterms:created xsi:type="dcterms:W3CDTF">2017-08-13T06:13:14Z</dcterms:created>
  <dcterms:modified xsi:type="dcterms:W3CDTF">2017-08-15T06:40:22Z</dcterms:modified>
  <cp:category/>
  <cp:version/>
  <cp:contentType/>
  <cp:contentStatus/>
</cp:coreProperties>
</file>