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3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('уборка зерновые'!$A:$A,'уборка зерновые'!$3:$27)</definedName>
    <definedName name="_xlnm.Print_Area" localSheetId="2">'уборка кормовых'!$A$1:$M$27</definedName>
  </definedNames>
  <calcPr fullCalcOnLoad="1"/>
</workbook>
</file>

<file path=xl/sharedStrings.xml><?xml version="1.0" encoding="utf-8"?>
<sst xmlns="http://schemas.openxmlformats.org/spreadsheetml/2006/main" count="344" uniqueCount="118">
  <si>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</si>
  <si>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</si>
  <si>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</si>
  <si>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</si>
  <si>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</si>
  <si>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</si>
  <si>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</si>
  <si>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</si>
  <si>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</si>
  <si>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</si>
  <si>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</si>
  <si>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</si>
  <si>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</si>
  <si>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</si>
  <si>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</si>
  <si>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</si>
  <si>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</si>
  <si>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</si>
  <si>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</si>
  <si>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</si>
  <si>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</si>
  <si>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</si>
  <si>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</si>
  <si>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</si>
  <si>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</si>
  <si>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</si>
  <si>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</si>
  <si>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</si>
  <si>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</si>
  <si>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</si>
  <si>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</si>
  <si>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</si>
  <si>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</si>
  <si>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</si>
  <si>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</si>
  <si>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</si>
  <si>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</si>
  <si>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</si>
  <si>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</si>
  <si>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</si>
  <si>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</si>
  <si>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</si>
  <si>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</si>
  <si>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</si>
  <si>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</si>
  <si>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</si>
  <si>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</si>
  <si>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</si>
  <si>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</si>
  <si>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</si>
  <si>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</si>
  <si>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</si>
  <si>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</si>
  <si>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</si>
  <si>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</si>
  <si>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</si>
  <si>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</si>
  <si>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</si>
  <si>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</si>
  <si>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</si>
  <si>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</si>
  <si>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</si>
  <si>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</si>
  <si>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</si>
  <si>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</si>
  <si>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</si>
  <si>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</si>
  <si>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</si>
  <si>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</si>
  <si>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</si>
  <si>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</si>
  <si>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</si>
  <si>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</si>
  <si>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</si>
  <si>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</si>
  <si>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</si>
  <si>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</si>
  <si>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</si>
  <si>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</si>
  <si>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</si>
  <si>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</si>
  <si>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</si>
  <si>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</si>
  <si>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</si>
  <si>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</si>
  <si>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</si>
  <si>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</si>
  <si>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</si>
  <si>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</si>
  <si>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</si>
  <si>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</si>
  <si>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</si>
  <si>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</si>
  <si>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</si>
  <si>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</si>
  <si>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</si>
  <si>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</si>
  <si>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</si>
  <si>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</si>
  <si>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</si>
  <si>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</si>
  <si>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</si>
  <si>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</si>
  <si>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</si>
  <si>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</si>
  <si>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</si>
  <si>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</si>
  <si>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</si>
  <si>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</si>
  <si>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</si>
  <si>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</si>
  <si>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</si>
  <si>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</si>
  <si>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</si>
  <si>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</si>
  <si>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15.08</t>
  </si>
  <si>
    <t>Уборка сельскохозяйственных культур     16.08.2017</t>
  </si>
  <si>
    <t>16.08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</si>
</sst>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64" fontId="28" fillId="0" borderId="10" xfId="56" applyNumberFormat="1" applyFont="1" applyFill="1" applyBorder="1" applyAlignment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 vertical="center"/>
      <protection locked="0"/>
    </xf>
    <xf numFmtId="164" fontId="28" fillId="0" borderId="10" xfId="59" applyNumberFormat="1" applyFont="1" applyFill="1" applyBorder="1" applyAlignment="1" applyProtection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0" fontId="28" fillId="0" borderId="10" xfId="56" applyFont="1" applyFill="1" applyBorder="1" applyAlignment="1">
      <alignment vertical="top" wrapText="1"/>
      <protection/>
    </xf>
    <xf numFmtId="0" fontId="28" fillId="0" borderId="10" xfId="56" applyFont="1" applyFill="1" applyBorder="1" applyAlignment="1">
      <alignment vertical="top" wrapText="1"/>
      <protection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14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6" xfId="0" applyNumberFormat="1" applyFont="1" applyFill="1" applyBorder="1" applyAlignment="1" applyProtection="1">
      <alignment horizont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0" fontId="22" fillId="0" borderId="10" xfId="58" applyFont="1" applyFill="1" applyBorder="1">
      <alignment/>
      <protection/>
    </xf>
    <xf numFmtId="0" fontId="22" fillId="0" borderId="10" xfId="58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view="pageBreakPreview" zoomScaleNormal="75" zoomScaleSheetLayoutView="100" zoomScalePageLayoutView="0" workbookViewId="0" topLeftCell="A1">
      <selection activeCell="BA27" sqref="BA27:BE27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00390625" style="39" customWidth="1"/>
    <col min="26" max="26" width="7.875" style="39" customWidth="1"/>
    <col min="27" max="27" width="7.125" style="39" customWidth="1"/>
    <col min="28" max="28" width="0.12890625" style="39" customWidth="1"/>
    <col min="29" max="29" width="6.875" style="39" hidden="1" customWidth="1"/>
    <col min="30" max="30" width="3.875" style="39" hidden="1" customWidth="1"/>
    <col min="31" max="31" width="6.875" style="39" hidden="1" customWidth="1"/>
    <col min="32" max="32" width="9.25390625" style="39" hidden="1" customWidth="1"/>
    <col min="33" max="33" width="9.75390625" style="39" customWidth="1"/>
    <col min="34" max="34" width="8.625" style="39" customWidth="1"/>
    <col min="35" max="35" width="6.00390625" style="39" customWidth="1"/>
    <col min="36" max="36" width="9.00390625" style="39" customWidth="1"/>
    <col min="37" max="37" width="6.75390625" style="39" customWidth="1"/>
    <col min="38" max="38" width="9.125" style="39" customWidth="1"/>
    <col min="39" max="39" width="9.00390625" style="39" customWidth="1"/>
    <col min="40" max="40" width="5.75390625" style="39" customWidth="1"/>
    <col min="41" max="41" width="8.75390625" style="39" customWidth="1"/>
    <col min="42" max="42" width="6.2539062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8.375" style="39" customWidth="1"/>
    <col min="54" max="54" width="6.875" style="39" bestFit="1" customWidth="1"/>
    <col min="55" max="55" width="6.00390625" style="39" customWidth="1"/>
    <col min="56" max="56" width="6.875" style="39" bestFit="1" customWidth="1"/>
    <col min="57" max="57" width="6.0039062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190" t="s">
        <v>116</v>
      </c>
      <c r="D1" s="190"/>
      <c r="E1" s="190"/>
      <c r="F1" s="190"/>
      <c r="G1" s="190"/>
      <c r="H1" s="190"/>
      <c r="I1" s="190"/>
      <c r="J1" s="190"/>
      <c r="K1" s="190"/>
      <c r="L1" s="190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191" t="s">
        <v>0</v>
      </c>
      <c r="B3" s="191" t="s">
        <v>1</v>
      </c>
      <c r="C3" s="191" t="s">
        <v>2</v>
      </c>
      <c r="D3" s="191"/>
      <c r="E3" s="191"/>
      <c r="F3" s="191"/>
      <c r="G3" s="191"/>
      <c r="H3" s="192" t="s">
        <v>3</v>
      </c>
      <c r="I3" s="192"/>
      <c r="J3" s="192"/>
      <c r="K3" s="192"/>
      <c r="L3" s="192"/>
      <c r="M3" s="189" t="s">
        <v>4</v>
      </c>
      <c r="N3" s="189"/>
      <c r="O3" s="189"/>
      <c r="P3" s="189"/>
      <c r="Q3" s="189"/>
      <c r="R3" s="189" t="s">
        <v>5</v>
      </c>
      <c r="S3" s="189"/>
      <c r="T3" s="189"/>
      <c r="U3" s="189"/>
      <c r="V3" s="189"/>
      <c r="W3" s="189" t="s">
        <v>6</v>
      </c>
      <c r="X3" s="189"/>
      <c r="Y3" s="189"/>
      <c r="Z3" s="189"/>
      <c r="AA3" s="189"/>
      <c r="AB3" s="189" t="s">
        <v>7</v>
      </c>
      <c r="AC3" s="189"/>
      <c r="AD3" s="189"/>
      <c r="AE3" s="189"/>
      <c r="AF3" s="189"/>
      <c r="AG3" s="189" t="s">
        <v>8</v>
      </c>
      <c r="AH3" s="189"/>
      <c r="AI3" s="189"/>
      <c r="AJ3" s="189"/>
      <c r="AK3" s="189"/>
      <c r="AL3" s="189" t="s">
        <v>9</v>
      </c>
      <c r="AM3" s="189"/>
      <c r="AN3" s="189"/>
      <c r="AO3" s="189"/>
      <c r="AP3" s="189"/>
      <c r="AQ3" s="189" t="s">
        <v>10</v>
      </c>
      <c r="AR3" s="189"/>
      <c r="AS3" s="189"/>
      <c r="AT3" s="189"/>
      <c r="AU3" s="189"/>
      <c r="AV3" s="189" t="s">
        <v>11</v>
      </c>
      <c r="AW3" s="189"/>
      <c r="AX3" s="189"/>
      <c r="AY3" s="189"/>
      <c r="AZ3" s="189"/>
      <c r="BA3" s="189" t="s">
        <v>12</v>
      </c>
      <c r="BB3" s="189"/>
      <c r="BC3" s="189"/>
      <c r="BD3" s="189"/>
      <c r="BE3" s="189"/>
      <c r="BF3" s="189" t="s">
        <v>13</v>
      </c>
      <c r="BG3" s="189"/>
      <c r="BH3" s="189"/>
      <c r="BI3" s="189"/>
      <c r="BJ3" s="189"/>
      <c r="BK3" s="189" t="s">
        <v>14</v>
      </c>
      <c r="BL3" s="189"/>
      <c r="BM3" s="189"/>
      <c r="BN3" s="189"/>
      <c r="BO3" s="189"/>
      <c r="BP3" s="193" t="s">
        <v>15</v>
      </c>
      <c r="BQ3" s="193"/>
      <c r="BR3" s="193"/>
      <c r="BS3" s="193"/>
      <c r="BT3" s="193"/>
    </row>
    <row r="4" spans="1:72" ht="80.25" customHeight="1">
      <c r="A4" s="191"/>
      <c r="B4" s="191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77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77" t="s">
        <v>29</v>
      </c>
      <c r="B6" s="60">
        <v>299</v>
      </c>
      <c r="C6" s="61">
        <f>SUM(H6+M6+R6+W6+AB6+AG6+AL6+AQ6+AV6+BA6+BF6+BK6+BP6)</f>
        <v>6612</v>
      </c>
      <c r="D6" s="61">
        <f>I6+N6+S6+X6+AC6+AH6+AM6+AR6+AW6+BB6+BG6+BL6</f>
        <v>2263</v>
      </c>
      <c r="E6" s="178">
        <f>D6/C6*100</f>
        <v>34.22565033272838</v>
      </c>
      <c r="F6" s="61">
        <f>K6+P6+U6+Z6+AE6+AJ6+AO6+AT6+AY6+BD6+BI6+BN6</f>
        <v>4334</v>
      </c>
      <c r="G6" s="62">
        <f>F6/D6*10</f>
        <v>19.15156871409633</v>
      </c>
      <c r="H6" s="63">
        <v>2076</v>
      </c>
      <c r="I6" s="64">
        <v>1437</v>
      </c>
      <c r="J6" s="67">
        <f>I6/H6*100</f>
        <v>69.21965317919076</v>
      </c>
      <c r="K6" s="64">
        <v>3098</v>
      </c>
      <c r="L6" s="65">
        <f>K6/I6*10</f>
        <v>21.558803061934583</v>
      </c>
      <c r="M6" s="66">
        <v>140</v>
      </c>
      <c r="N6" s="50">
        <v>140</v>
      </c>
      <c r="O6" s="67">
        <f aca="true" t="shared" si="0" ref="O6:O13">N6/M6*100</f>
        <v>100</v>
      </c>
      <c r="P6" s="50">
        <v>260</v>
      </c>
      <c r="Q6" s="68">
        <f aca="true" t="shared" si="1" ref="Q6:Q13">P6/N6*10</f>
        <v>18.571428571428573</v>
      </c>
      <c r="R6" s="69"/>
      <c r="S6" s="70"/>
      <c r="T6" s="180"/>
      <c r="U6" s="71"/>
      <c r="V6" s="137"/>
      <c r="W6" s="57">
        <v>40</v>
      </c>
      <c r="X6" s="72"/>
      <c r="Y6" s="47"/>
      <c r="Z6" s="73"/>
      <c r="AA6" s="74"/>
      <c r="AB6" s="57">
        <v>235</v>
      </c>
      <c r="AC6" s="75"/>
      <c r="AD6" s="75"/>
      <c r="AE6" s="75"/>
      <c r="AF6" s="76"/>
      <c r="AG6" s="57">
        <v>650</v>
      </c>
      <c r="AH6" s="77">
        <v>470</v>
      </c>
      <c r="AI6" s="87">
        <f>AH6/AG6*100</f>
        <v>72.3076923076923</v>
      </c>
      <c r="AJ6" s="77">
        <v>602</v>
      </c>
      <c r="AK6" s="78">
        <f>AJ6/AH6*10</f>
        <v>12.808510638297872</v>
      </c>
      <c r="AL6" s="57">
        <v>2961</v>
      </c>
      <c r="AM6" s="79">
        <v>216</v>
      </c>
      <c r="AN6" s="183">
        <f>AM6/AL6*100</f>
        <v>7.29483282674772</v>
      </c>
      <c r="AO6" s="79">
        <v>374</v>
      </c>
      <c r="AP6" s="80">
        <f>AO6/AM6*10</f>
        <v>17.314814814814813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221" t="s">
        <v>30</v>
      </c>
      <c r="B7" s="60">
        <v>713</v>
      </c>
      <c r="C7" s="61">
        <f aca="true" t="shared" si="2" ref="C7:C25">SUM(H7+M7+R7+W7+AB7+AG7+AL7+AQ7+AV7+BA7+BF7+BK7+BP7)</f>
        <v>20184</v>
      </c>
      <c r="D7" s="61">
        <f>I7+N7+S7+X7+AC7+AH7+AM7+AR7+AW7+BB7+BG7+BL7</f>
        <v>5092</v>
      </c>
      <c r="E7" s="178">
        <f>D7/C7*100</f>
        <v>25.227903289734442</v>
      </c>
      <c r="F7" s="61">
        <f>K7+P7+U7+Z7+AE7+AJ7+AO7+AT7+AY7+BD7+BI7+BN7</f>
        <v>12916</v>
      </c>
      <c r="G7" s="62">
        <f>F7/D7*10</f>
        <v>25.365278868813824</v>
      </c>
      <c r="H7" s="63">
        <v>6360</v>
      </c>
      <c r="I7" s="64">
        <v>3740</v>
      </c>
      <c r="J7" s="67">
        <f>I7/H7*100</f>
        <v>58.80503144654088</v>
      </c>
      <c r="K7" s="64">
        <v>10473</v>
      </c>
      <c r="L7" s="65">
        <f>K7/I7*10</f>
        <v>28.002673796791445</v>
      </c>
      <c r="M7" s="66">
        <v>1465</v>
      </c>
      <c r="N7" s="50">
        <v>641</v>
      </c>
      <c r="O7" s="67">
        <f t="shared" si="0"/>
        <v>43.7542662116041</v>
      </c>
      <c r="P7" s="50">
        <v>1385</v>
      </c>
      <c r="Q7" s="68">
        <f t="shared" si="1"/>
        <v>21.60686427457098</v>
      </c>
      <c r="R7" s="69"/>
      <c r="S7" s="70"/>
      <c r="T7" s="180"/>
      <c r="U7" s="71"/>
      <c r="V7" s="137"/>
      <c r="W7" s="57"/>
      <c r="X7" s="72"/>
      <c r="Y7" s="47"/>
      <c r="Z7" s="73"/>
      <c r="AA7" s="76"/>
      <c r="AB7" s="57">
        <v>5270</v>
      </c>
      <c r="AC7" s="75"/>
      <c r="AD7" s="75"/>
      <c r="AE7" s="75"/>
      <c r="AF7" s="76"/>
      <c r="AG7" s="57">
        <v>3580</v>
      </c>
      <c r="AH7" s="77">
        <v>685</v>
      </c>
      <c r="AI7" s="87">
        <f>AH7/AG7*100</f>
        <v>19.134078212290504</v>
      </c>
      <c r="AJ7" s="77">
        <v>1006</v>
      </c>
      <c r="AK7" s="78">
        <f>AJ7/AH7*10</f>
        <v>14.686131386861314</v>
      </c>
      <c r="AL7" s="57">
        <v>3159</v>
      </c>
      <c r="AM7" s="79">
        <v>26</v>
      </c>
      <c r="AN7" s="183">
        <f>AM7/AL7*100</f>
        <v>0.823045267489712</v>
      </c>
      <c r="AO7" s="79">
        <v>52</v>
      </c>
      <c r="AP7" s="80">
        <f>AO7/AM7*10</f>
        <v>20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221" t="s">
        <v>31</v>
      </c>
      <c r="B8" s="60">
        <v>258</v>
      </c>
      <c r="C8" s="61">
        <f t="shared" si="2"/>
        <v>6535</v>
      </c>
      <c r="D8" s="61">
        <f>I8+N8+S8+X8+AC8+AH8+AM8+AR8+AW8+BB8+BG8+BL8</f>
        <v>1061</v>
      </c>
      <c r="E8" s="178">
        <f>D8/C8*100</f>
        <v>16.23565416985463</v>
      </c>
      <c r="F8" s="61">
        <f>K8+P8+U8+Z8+AE8+AJ8+AO8+AT8+AY8+BD8+BI8+BN8</f>
        <v>1853</v>
      </c>
      <c r="G8" s="62">
        <f>F8/D8*10</f>
        <v>17.464655984919887</v>
      </c>
      <c r="H8" s="63">
        <v>1987</v>
      </c>
      <c r="I8" s="64">
        <v>741</v>
      </c>
      <c r="J8" s="67">
        <f>I8/H8*100</f>
        <v>37.29240060392552</v>
      </c>
      <c r="K8" s="64">
        <v>1565</v>
      </c>
      <c r="L8" s="65">
        <f>K8/I8*10</f>
        <v>21.120107962213226</v>
      </c>
      <c r="M8" s="66">
        <v>370</v>
      </c>
      <c r="N8" s="50">
        <v>270</v>
      </c>
      <c r="O8" s="67">
        <f t="shared" si="0"/>
        <v>72.97297297297297</v>
      </c>
      <c r="P8" s="50">
        <v>238</v>
      </c>
      <c r="Q8" s="68">
        <f t="shared" si="1"/>
        <v>8.814814814814815</v>
      </c>
      <c r="R8" s="69">
        <v>50</v>
      </c>
      <c r="S8" s="70">
        <v>50</v>
      </c>
      <c r="T8" s="180">
        <f>S8/R8*100</f>
        <v>100</v>
      </c>
      <c r="U8" s="188">
        <v>50</v>
      </c>
      <c r="V8" s="137">
        <f>U8/S8*10</f>
        <v>10</v>
      </c>
      <c r="W8" s="57"/>
      <c r="X8" s="72"/>
      <c r="Y8" s="47"/>
      <c r="Z8" s="73"/>
      <c r="AA8" s="76"/>
      <c r="AB8" s="57">
        <v>1487</v>
      </c>
      <c r="AC8" s="75"/>
      <c r="AD8" s="75"/>
      <c r="AE8" s="75"/>
      <c r="AF8" s="76"/>
      <c r="AG8" s="57">
        <v>905</v>
      </c>
      <c r="AH8" s="77"/>
      <c r="AI8" s="87"/>
      <c r="AJ8" s="77"/>
      <c r="AK8" s="78"/>
      <c r="AL8" s="57">
        <v>1432</v>
      </c>
      <c r="AM8" s="79"/>
      <c r="AN8" s="183"/>
      <c r="AO8" s="79"/>
      <c r="AP8" s="80"/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221" t="s">
        <v>32</v>
      </c>
      <c r="B9" s="60">
        <v>921</v>
      </c>
      <c r="C9" s="61">
        <f t="shared" si="2"/>
        <v>22592</v>
      </c>
      <c r="D9" s="61">
        <f aca="true" t="shared" si="3" ref="D9:D18">I9+N9+S9+X9+AC9+AH9+AM9+AR9+AW9+BB9+BG9+BL9</f>
        <v>7693</v>
      </c>
      <c r="E9" s="178">
        <f aca="true" t="shared" si="4" ref="E9:E18">D9/C9*100</f>
        <v>34.05187677053824</v>
      </c>
      <c r="F9" s="61">
        <f aca="true" t="shared" si="5" ref="F9:F18">K9+P9+U9+Z9+AE9+AJ9+AO9+AT9+AY9+BD9+BI9+BN9</f>
        <v>23419</v>
      </c>
      <c r="G9" s="62">
        <f aca="true" t="shared" si="6" ref="G9:G18">F9/D9*10</f>
        <v>30.441960223579876</v>
      </c>
      <c r="H9" s="63">
        <v>11250</v>
      </c>
      <c r="I9" s="64">
        <v>6635</v>
      </c>
      <c r="J9" s="67">
        <f aca="true" t="shared" si="7" ref="J9:J18">I9/H9*100</f>
        <v>58.977777777777774</v>
      </c>
      <c r="K9" s="64">
        <v>21047</v>
      </c>
      <c r="L9" s="65">
        <f>K9/I9*10</f>
        <v>31.721175584024117</v>
      </c>
      <c r="M9" s="66">
        <v>1318</v>
      </c>
      <c r="N9" s="50">
        <v>556</v>
      </c>
      <c r="O9" s="67">
        <f t="shared" si="0"/>
        <v>42.18512898330804</v>
      </c>
      <c r="P9" s="50">
        <v>1550</v>
      </c>
      <c r="Q9" s="68">
        <f t="shared" si="1"/>
        <v>27.87769784172662</v>
      </c>
      <c r="R9" s="69"/>
      <c r="S9" s="70"/>
      <c r="T9" s="180"/>
      <c r="U9" s="188"/>
      <c r="V9" s="137"/>
      <c r="W9" s="57">
        <v>556</v>
      </c>
      <c r="X9" s="72">
        <v>400</v>
      </c>
      <c r="Y9" s="47">
        <f>X9/W9*100</f>
        <v>71.94244604316546</v>
      </c>
      <c r="Z9" s="73">
        <v>480</v>
      </c>
      <c r="AA9" s="74">
        <f>Z9/X9*10</f>
        <v>12</v>
      </c>
      <c r="AB9" s="57">
        <v>4543</v>
      </c>
      <c r="AC9" s="75"/>
      <c r="AD9" s="75"/>
      <c r="AE9" s="75"/>
      <c r="AF9" s="76"/>
      <c r="AG9" s="57">
        <v>2573</v>
      </c>
      <c r="AH9" s="77">
        <v>102</v>
      </c>
      <c r="AI9" s="87">
        <f>AH9/AG9*100</f>
        <v>3.9642440730664594</v>
      </c>
      <c r="AJ9" s="77">
        <v>342</v>
      </c>
      <c r="AK9" s="78">
        <f>AJ9/AH9*10</f>
        <v>33.529411764705884</v>
      </c>
      <c r="AL9" s="57">
        <v>954</v>
      </c>
      <c r="AM9" s="79"/>
      <c r="AN9" s="183"/>
      <c r="AO9" s="79"/>
      <c r="AP9" s="80"/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77" t="s">
        <v>33</v>
      </c>
      <c r="B10" s="60">
        <v>1003</v>
      </c>
      <c r="C10" s="61">
        <f t="shared" si="2"/>
        <v>26331</v>
      </c>
      <c r="D10" s="61">
        <f t="shared" si="3"/>
        <v>8726</v>
      </c>
      <c r="E10" s="178">
        <f t="shared" si="4"/>
        <v>33.13964528502525</v>
      </c>
      <c r="F10" s="61">
        <f t="shared" si="5"/>
        <v>29732</v>
      </c>
      <c r="G10" s="62">
        <f t="shared" si="6"/>
        <v>34.07288562915425</v>
      </c>
      <c r="H10" s="63">
        <v>12056</v>
      </c>
      <c r="I10" s="64">
        <v>7803</v>
      </c>
      <c r="J10" s="67">
        <f t="shared" si="7"/>
        <v>64.7229595222296</v>
      </c>
      <c r="K10" s="64">
        <v>27206</v>
      </c>
      <c r="L10" s="65">
        <f aca="true" t="shared" si="8" ref="L10:L18">K10/I10*10</f>
        <v>34.866077149814174</v>
      </c>
      <c r="M10" s="66">
        <v>1120</v>
      </c>
      <c r="N10" s="50">
        <v>270</v>
      </c>
      <c r="O10" s="67">
        <f t="shared" si="0"/>
        <v>24.107142857142858</v>
      </c>
      <c r="P10" s="50">
        <v>975</v>
      </c>
      <c r="Q10" s="68">
        <f t="shared" si="1"/>
        <v>36.111111111111114</v>
      </c>
      <c r="R10" s="69"/>
      <c r="S10" s="70"/>
      <c r="T10" s="180"/>
      <c r="U10" s="188"/>
      <c r="V10" s="137"/>
      <c r="W10" s="57">
        <v>378</v>
      </c>
      <c r="X10" s="72">
        <v>63</v>
      </c>
      <c r="Y10" s="47">
        <f>X10/W10*100</f>
        <v>16.666666666666664</v>
      </c>
      <c r="Z10" s="73">
        <v>171</v>
      </c>
      <c r="AA10" s="74">
        <f>Z10/X10*10</f>
        <v>27.142857142857146</v>
      </c>
      <c r="AB10" s="57">
        <v>5448</v>
      </c>
      <c r="AC10" s="75"/>
      <c r="AD10" s="75"/>
      <c r="AE10" s="75"/>
      <c r="AF10" s="76"/>
      <c r="AG10" s="57">
        <v>2934</v>
      </c>
      <c r="AH10" s="77">
        <v>450</v>
      </c>
      <c r="AI10" s="87">
        <f>AH10/AG10*100</f>
        <v>15.337423312883436</v>
      </c>
      <c r="AJ10" s="77">
        <v>1215</v>
      </c>
      <c r="AK10" s="78">
        <f>AJ10/AH10*10</f>
        <v>27</v>
      </c>
      <c r="AL10" s="57">
        <v>3288</v>
      </c>
      <c r="AM10" s="79"/>
      <c r="AN10" s="183"/>
      <c r="AO10" s="79"/>
      <c r="AP10" s="80"/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140</v>
      </c>
      <c r="BC10" s="47">
        <f>BB10/BA10*100</f>
        <v>18.69158878504673</v>
      </c>
      <c r="BD10" s="72">
        <v>165</v>
      </c>
      <c r="BE10" s="80">
        <f>BD10/BB10*10</f>
        <v>11.785714285714286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77" t="s">
        <v>34</v>
      </c>
      <c r="B11" s="60">
        <v>1350</v>
      </c>
      <c r="C11" s="61">
        <f t="shared" si="2"/>
        <v>60177</v>
      </c>
      <c r="D11" s="61">
        <f t="shared" si="3"/>
        <v>14661</v>
      </c>
      <c r="E11" s="178">
        <f t="shared" si="4"/>
        <v>24.363128770128125</v>
      </c>
      <c r="F11" s="61">
        <f t="shared" si="5"/>
        <v>47916</v>
      </c>
      <c r="G11" s="62">
        <f t="shared" si="6"/>
        <v>32.682627378759975</v>
      </c>
      <c r="H11" s="63">
        <v>25006</v>
      </c>
      <c r="I11" s="64">
        <v>14269</v>
      </c>
      <c r="J11" s="67">
        <f t="shared" si="7"/>
        <v>57.06230504678877</v>
      </c>
      <c r="K11" s="64">
        <v>47274</v>
      </c>
      <c r="L11" s="65">
        <f t="shared" si="8"/>
        <v>33.13056275842736</v>
      </c>
      <c r="M11" s="66">
        <v>1260</v>
      </c>
      <c r="N11" s="50">
        <v>357</v>
      </c>
      <c r="O11" s="67">
        <f t="shared" si="0"/>
        <v>28.333333333333332</v>
      </c>
      <c r="P11" s="50">
        <v>553</v>
      </c>
      <c r="Q11" s="68">
        <f t="shared" si="1"/>
        <v>15.490196078431373</v>
      </c>
      <c r="R11" s="69"/>
      <c r="S11" s="70"/>
      <c r="T11" s="180"/>
      <c r="U11" s="188"/>
      <c r="V11" s="137"/>
      <c r="W11" s="57">
        <v>264</v>
      </c>
      <c r="X11" s="72">
        <v>35</v>
      </c>
      <c r="Y11" s="47">
        <f>X11/W11*100</f>
        <v>13.257575757575758</v>
      </c>
      <c r="Z11" s="73">
        <v>89</v>
      </c>
      <c r="AA11" s="74">
        <f>Z11/X11*10</f>
        <v>25.428571428571427</v>
      </c>
      <c r="AB11" s="57">
        <v>19168</v>
      </c>
      <c r="AC11" s="75"/>
      <c r="AD11" s="75"/>
      <c r="AE11" s="75"/>
      <c r="AF11" s="76"/>
      <c r="AG11" s="57">
        <v>12206</v>
      </c>
      <c r="AH11" s="77"/>
      <c r="AI11" s="87"/>
      <c r="AJ11" s="77"/>
      <c r="AK11" s="78"/>
      <c r="AL11" s="57">
        <v>1246</v>
      </c>
      <c r="AM11" s="79"/>
      <c r="AN11" s="183"/>
      <c r="AO11" s="79"/>
      <c r="AP11" s="80"/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221" t="s">
        <v>35</v>
      </c>
      <c r="B12" s="60">
        <v>1696</v>
      </c>
      <c r="C12" s="61">
        <f t="shared" si="2"/>
        <v>73048</v>
      </c>
      <c r="D12" s="61">
        <f t="shared" si="3"/>
        <v>26502</v>
      </c>
      <c r="E12" s="178">
        <f t="shared" si="4"/>
        <v>36.28025407950937</v>
      </c>
      <c r="F12" s="61">
        <f t="shared" si="5"/>
        <v>93697</v>
      </c>
      <c r="G12" s="62">
        <f t="shared" si="6"/>
        <v>35.35469021205947</v>
      </c>
      <c r="H12" s="63">
        <v>25709</v>
      </c>
      <c r="I12" s="64">
        <v>20493</v>
      </c>
      <c r="J12" s="67">
        <f t="shared" si="7"/>
        <v>79.71138511805205</v>
      </c>
      <c r="K12" s="64">
        <v>75164</v>
      </c>
      <c r="L12" s="65">
        <f t="shared" si="8"/>
        <v>36.67789001122335</v>
      </c>
      <c r="M12" s="85">
        <v>4577</v>
      </c>
      <c r="N12" s="86">
        <v>2686</v>
      </c>
      <c r="O12" s="67">
        <f t="shared" si="0"/>
        <v>58.68472798776491</v>
      </c>
      <c r="P12" s="86">
        <v>8186</v>
      </c>
      <c r="Q12" s="68">
        <f t="shared" si="1"/>
        <v>30.47654504839911</v>
      </c>
      <c r="R12" s="69"/>
      <c r="S12" s="70"/>
      <c r="T12" s="180"/>
      <c r="U12" s="188"/>
      <c r="V12" s="137"/>
      <c r="W12" s="57">
        <v>3680</v>
      </c>
      <c r="X12" s="72">
        <v>538</v>
      </c>
      <c r="Y12" s="47">
        <f>X12/W12*100</f>
        <v>14.619565217391303</v>
      </c>
      <c r="Z12" s="73">
        <v>990</v>
      </c>
      <c r="AA12" s="74">
        <f>Z12/X12*10</f>
        <v>18.401486988847584</v>
      </c>
      <c r="AB12" s="57">
        <v>16199</v>
      </c>
      <c r="AC12" s="75"/>
      <c r="AD12" s="75"/>
      <c r="AE12" s="75"/>
      <c r="AF12" s="76"/>
      <c r="AG12" s="57">
        <v>15288</v>
      </c>
      <c r="AH12" s="77">
        <v>2785</v>
      </c>
      <c r="AI12" s="87">
        <f aca="true" t="shared" si="9" ref="AI12:AI21">AH12/AG12*100</f>
        <v>18.216902145473572</v>
      </c>
      <c r="AJ12" s="77">
        <v>9357</v>
      </c>
      <c r="AK12" s="78">
        <f aca="true" t="shared" si="10" ref="AK12:AK21">AJ12/AH12*10</f>
        <v>33.59784560143626</v>
      </c>
      <c r="AL12" s="57">
        <v>5059</v>
      </c>
      <c r="AM12" s="79"/>
      <c r="AN12" s="183"/>
      <c r="AO12" s="79"/>
      <c r="AP12" s="80"/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221" t="s">
        <v>36</v>
      </c>
      <c r="B13" s="60">
        <v>889</v>
      </c>
      <c r="C13" s="61">
        <f t="shared" si="2"/>
        <v>19175</v>
      </c>
      <c r="D13" s="61">
        <f>I13+N13+S13+X13+AC13+AH13+AM13+AR13+AW13+BB13+BG13+BL13</f>
        <v>8285</v>
      </c>
      <c r="E13" s="178">
        <f t="shared" si="4"/>
        <v>43.20730117340287</v>
      </c>
      <c r="F13" s="61">
        <f t="shared" si="5"/>
        <v>22944</v>
      </c>
      <c r="G13" s="62">
        <f t="shared" si="6"/>
        <v>27.693421846710923</v>
      </c>
      <c r="H13" s="63">
        <v>12209</v>
      </c>
      <c r="I13" s="64">
        <v>7805</v>
      </c>
      <c r="J13" s="67">
        <f t="shared" si="7"/>
        <v>63.92824965189614</v>
      </c>
      <c r="K13" s="64">
        <v>21947</v>
      </c>
      <c r="L13" s="65">
        <f t="shared" si="8"/>
        <v>28.119154388212685</v>
      </c>
      <c r="M13" s="66">
        <v>805</v>
      </c>
      <c r="N13" s="50">
        <v>390</v>
      </c>
      <c r="O13" s="67">
        <f t="shared" si="0"/>
        <v>48.4472049689441</v>
      </c>
      <c r="P13" s="50">
        <v>877</v>
      </c>
      <c r="Q13" s="68">
        <f t="shared" si="1"/>
        <v>22.48717948717949</v>
      </c>
      <c r="R13" s="69"/>
      <c r="S13" s="70"/>
      <c r="T13" s="180"/>
      <c r="U13" s="188"/>
      <c r="V13" s="137"/>
      <c r="W13" s="57">
        <v>420</v>
      </c>
      <c r="X13" s="72"/>
      <c r="Y13" s="47"/>
      <c r="Z13" s="87"/>
      <c r="AA13" s="74"/>
      <c r="AB13" s="57">
        <v>2577</v>
      </c>
      <c r="AC13" s="88"/>
      <c r="AD13" s="88"/>
      <c r="AE13" s="88"/>
      <c r="AF13" s="74"/>
      <c r="AG13" s="57">
        <v>814</v>
      </c>
      <c r="AH13" s="89">
        <v>60</v>
      </c>
      <c r="AI13" s="87">
        <f t="shared" si="9"/>
        <v>7.371007371007371</v>
      </c>
      <c r="AJ13" s="89">
        <v>90</v>
      </c>
      <c r="AK13" s="78">
        <f t="shared" si="10"/>
        <v>15</v>
      </c>
      <c r="AL13" s="57">
        <v>1782</v>
      </c>
      <c r="AM13" s="70">
        <v>30</v>
      </c>
      <c r="AN13" s="183">
        <f>AM13/AL13*100</f>
        <v>1.6835016835016834</v>
      </c>
      <c r="AO13" s="70">
        <v>30</v>
      </c>
      <c r="AP13" s="80">
        <f>AO13/AM13*10</f>
        <v>10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/>
      <c r="BC13" s="47"/>
      <c r="BD13" s="72"/>
      <c r="BE13" s="80"/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221" t="s">
        <v>37</v>
      </c>
      <c r="B14" s="60">
        <v>623</v>
      </c>
      <c r="C14" s="61">
        <f t="shared" si="2"/>
        <v>28176</v>
      </c>
      <c r="D14" s="61">
        <f t="shared" si="3"/>
        <v>5272</v>
      </c>
      <c r="E14" s="178">
        <f t="shared" si="4"/>
        <v>18.710959681998865</v>
      </c>
      <c r="F14" s="61">
        <f t="shared" si="5"/>
        <v>21019</v>
      </c>
      <c r="G14" s="62">
        <f t="shared" si="6"/>
        <v>39.86911987860395</v>
      </c>
      <c r="H14" s="63">
        <v>10512</v>
      </c>
      <c r="I14" s="64">
        <v>4762</v>
      </c>
      <c r="J14" s="67">
        <f t="shared" si="7"/>
        <v>45.30060882800609</v>
      </c>
      <c r="K14" s="64">
        <v>19528</v>
      </c>
      <c r="L14" s="65">
        <f t="shared" si="8"/>
        <v>41.007979840403195</v>
      </c>
      <c r="M14" s="66">
        <v>997</v>
      </c>
      <c r="N14" s="50"/>
      <c r="O14" s="47"/>
      <c r="P14" s="50"/>
      <c r="Q14" s="74"/>
      <c r="R14" s="69"/>
      <c r="S14" s="70"/>
      <c r="T14" s="180"/>
      <c r="U14" s="188"/>
      <c r="V14" s="137"/>
      <c r="W14" s="57">
        <v>1580</v>
      </c>
      <c r="X14" s="72">
        <v>360</v>
      </c>
      <c r="Y14" s="47">
        <f>X14/W14*100</f>
        <v>22.78481012658228</v>
      </c>
      <c r="Z14" s="87">
        <v>899</v>
      </c>
      <c r="AA14" s="74">
        <f>Z14/X14*10</f>
        <v>24.97222222222222</v>
      </c>
      <c r="AB14" s="57">
        <v>5551</v>
      </c>
      <c r="AC14" s="88"/>
      <c r="AD14" s="88"/>
      <c r="AE14" s="88"/>
      <c r="AF14" s="74"/>
      <c r="AG14" s="57">
        <v>6809</v>
      </c>
      <c r="AH14" s="89">
        <v>150</v>
      </c>
      <c r="AI14" s="87">
        <f t="shared" si="9"/>
        <v>2.202966661771185</v>
      </c>
      <c r="AJ14" s="89">
        <v>592</v>
      </c>
      <c r="AK14" s="78">
        <f t="shared" si="10"/>
        <v>39.46666666666667</v>
      </c>
      <c r="AL14" s="57">
        <v>998</v>
      </c>
      <c r="AM14" s="70"/>
      <c r="AN14" s="88"/>
      <c r="AO14" s="70"/>
      <c r="AP14" s="74"/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221" t="s">
        <v>38</v>
      </c>
      <c r="B15" s="60">
        <v>1014</v>
      </c>
      <c r="C15" s="61">
        <f t="shared" si="2"/>
        <v>17151</v>
      </c>
      <c r="D15" s="61">
        <f t="shared" si="3"/>
        <v>11195</v>
      </c>
      <c r="E15" s="178">
        <f t="shared" si="4"/>
        <v>65.27316191475717</v>
      </c>
      <c r="F15" s="61">
        <f t="shared" si="5"/>
        <v>45326</v>
      </c>
      <c r="G15" s="62">
        <f t="shared" si="6"/>
        <v>40.48771773112997</v>
      </c>
      <c r="H15" s="63">
        <v>10537</v>
      </c>
      <c r="I15" s="64">
        <v>10537</v>
      </c>
      <c r="J15" s="67">
        <f t="shared" si="7"/>
        <v>100</v>
      </c>
      <c r="K15" s="64">
        <v>43342</v>
      </c>
      <c r="L15" s="65">
        <f t="shared" si="8"/>
        <v>41.13314985289931</v>
      </c>
      <c r="M15" s="66">
        <v>257</v>
      </c>
      <c r="N15" s="50">
        <v>107</v>
      </c>
      <c r="O15" s="67">
        <f>N15/M15*100</f>
        <v>41.63424124513619</v>
      </c>
      <c r="P15" s="50">
        <v>364</v>
      </c>
      <c r="Q15" s="68">
        <f>P15/N15*10</f>
        <v>34.018691588785046</v>
      </c>
      <c r="R15" s="69"/>
      <c r="S15" s="70"/>
      <c r="T15" s="180"/>
      <c r="U15" s="188"/>
      <c r="V15" s="137"/>
      <c r="W15" s="57">
        <v>210</v>
      </c>
      <c r="X15" s="72">
        <v>70</v>
      </c>
      <c r="Y15" s="47">
        <f>X15/W15*100</f>
        <v>33.33333333333333</v>
      </c>
      <c r="Z15" s="87">
        <v>150</v>
      </c>
      <c r="AA15" s="74">
        <f>Z15/X15*10</f>
        <v>21.428571428571427</v>
      </c>
      <c r="AB15" s="57">
        <v>112</v>
      </c>
      <c r="AC15" s="88"/>
      <c r="AD15" s="88"/>
      <c r="AE15" s="88"/>
      <c r="AF15" s="74"/>
      <c r="AG15" s="57">
        <v>4306</v>
      </c>
      <c r="AH15" s="89">
        <v>481</v>
      </c>
      <c r="AI15" s="87">
        <f t="shared" si="9"/>
        <v>11.17045982350209</v>
      </c>
      <c r="AJ15" s="89">
        <v>1470</v>
      </c>
      <c r="AK15" s="78">
        <f t="shared" si="10"/>
        <v>30.56133056133056</v>
      </c>
      <c r="AL15" s="57">
        <v>1292</v>
      </c>
      <c r="AM15" s="70"/>
      <c r="AN15" s="88"/>
      <c r="AO15" s="70"/>
      <c r="AP15" s="74"/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221" t="s">
        <v>39</v>
      </c>
      <c r="B16" s="60">
        <v>190</v>
      </c>
      <c r="C16" s="61">
        <f t="shared" si="2"/>
        <v>10293</v>
      </c>
      <c r="D16" s="61">
        <f t="shared" si="3"/>
        <v>4020</v>
      </c>
      <c r="E16" s="178">
        <f t="shared" si="4"/>
        <v>39.055668901194984</v>
      </c>
      <c r="F16" s="61">
        <f t="shared" si="5"/>
        <v>10005</v>
      </c>
      <c r="G16" s="62">
        <f t="shared" si="6"/>
        <v>24.888059701492537</v>
      </c>
      <c r="H16" s="63">
        <v>6502</v>
      </c>
      <c r="I16" s="64">
        <v>3845</v>
      </c>
      <c r="J16" s="67">
        <f t="shared" si="7"/>
        <v>59.13565056905568</v>
      </c>
      <c r="K16" s="64">
        <v>9613</v>
      </c>
      <c r="L16" s="65">
        <f>K16/I16*10</f>
        <v>25.001300390117038</v>
      </c>
      <c r="M16" s="66">
        <v>455</v>
      </c>
      <c r="N16" s="50">
        <v>70</v>
      </c>
      <c r="O16" s="67">
        <f>N16/M16*100</f>
        <v>15.384615384615385</v>
      </c>
      <c r="P16" s="50">
        <v>161</v>
      </c>
      <c r="Q16" s="68">
        <f>P16/N16*10</f>
        <v>23</v>
      </c>
      <c r="R16" s="69"/>
      <c r="S16" s="70"/>
      <c r="T16" s="180"/>
      <c r="U16" s="188"/>
      <c r="V16" s="137"/>
      <c r="W16" s="57">
        <v>380</v>
      </c>
      <c r="X16" s="72"/>
      <c r="Y16" s="47"/>
      <c r="Z16" s="87"/>
      <c r="AA16" s="74"/>
      <c r="AB16" s="57">
        <v>501</v>
      </c>
      <c r="AC16" s="88"/>
      <c r="AD16" s="88"/>
      <c r="AE16" s="88"/>
      <c r="AF16" s="74"/>
      <c r="AG16" s="57">
        <v>545</v>
      </c>
      <c r="AH16" s="89">
        <v>105</v>
      </c>
      <c r="AI16" s="87">
        <f t="shared" si="9"/>
        <v>19.26605504587156</v>
      </c>
      <c r="AJ16" s="89">
        <v>231</v>
      </c>
      <c r="AK16" s="78">
        <f t="shared" si="10"/>
        <v>22</v>
      </c>
      <c r="AL16" s="57">
        <v>1650</v>
      </c>
      <c r="AM16" s="70"/>
      <c r="AN16" s="88"/>
      <c r="AO16" s="70"/>
      <c r="AP16" s="74"/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221" t="s">
        <v>40</v>
      </c>
      <c r="B17" s="60">
        <v>1078</v>
      </c>
      <c r="C17" s="61">
        <f t="shared" si="2"/>
        <v>26476</v>
      </c>
      <c r="D17" s="61">
        <f t="shared" si="3"/>
        <v>10479</v>
      </c>
      <c r="E17" s="178">
        <f t="shared" si="4"/>
        <v>39.579241577277536</v>
      </c>
      <c r="F17" s="61">
        <f t="shared" si="5"/>
        <v>36845</v>
      </c>
      <c r="G17" s="62">
        <f t="shared" si="6"/>
        <v>35.160797786048285</v>
      </c>
      <c r="H17" s="63">
        <v>13720</v>
      </c>
      <c r="I17" s="64">
        <v>9831</v>
      </c>
      <c r="J17" s="67">
        <f t="shared" si="7"/>
        <v>71.65451895043732</v>
      </c>
      <c r="K17" s="64">
        <v>35059</v>
      </c>
      <c r="L17" s="65">
        <f t="shared" si="8"/>
        <v>35.66168243311972</v>
      </c>
      <c r="M17" s="66">
        <v>303</v>
      </c>
      <c r="N17" s="50">
        <v>303</v>
      </c>
      <c r="O17" s="67">
        <f>N17/M17*100</f>
        <v>100</v>
      </c>
      <c r="P17" s="50">
        <v>688</v>
      </c>
      <c r="Q17" s="68">
        <f>P17/N17*10</f>
        <v>22.706270627062707</v>
      </c>
      <c r="R17" s="69">
        <v>144</v>
      </c>
      <c r="S17" s="70">
        <v>110</v>
      </c>
      <c r="T17" s="180">
        <f>S17/R17*100</f>
        <v>76.38888888888889</v>
      </c>
      <c r="U17" s="188">
        <v>286</v>
      </c>
      <c r="V17" s="137">
        <f>U17/S17*10</f>
        <v>26</v>
      </c>
      <c r="W17" s="57">
        <v>113</v>
      </c>
      <c r="X17" s="72"/>
      <c r="Y17" s="47"/>
      <c r="Z17" s="87"/>
      <c r="AA17" s="74"/>
      <c r="AB17" s="57">
        <v>890</v>
      </c>
      <c r="AC17" s="88"/>
      <c r="AD17" s="88"/>
      <c r="AE17" s="88"/>
      <c r="AF17" s="74"/>
      <c r="AG17" s="57">
        <v>8994</v>
      </c>
      <c r="AH17" s="89">
        <v>235</v>
      </c>
      <c r="AI17" s="87">
        <f t="shared" si="9"/>
        <v>2.6128530131198575</v>
      </c>
      <c r="AJ17" s="89">
        <v>812</v>
      </c>
      <c r="AK17" s="78">
        <f t="shared" si="10"/>
        <v>34.5531914893617</v>
      </c>
      <c r="AL17" s="57">
        <v>1989</v>
      </c>
      <c r="AM17" s="70"/>
      <c r="AN17" s="88"/>
      <c r="AO17" s="70"/>
      <c r="AP17" s="74"/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/>
      <c r="BC17" s="47"/>
      <c r="BD17" s="72"/>
      <c r="BE17" s="80"/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221" t="s">
        <v>41</v>
      </c>
      <c r="B18" s="60">
        <v>570</v>
      </c>
      <c r="C18" s="61">
        <f t="shared" si="2"/>
        <v>15745</v>
      </c>
      <c r="D18" s="61">
        <f t="shared" si="3"/>
        <v>4442</v>
      </c>
      <c r="E18" s="178">
        <f t="shared" si="4"/>
        <v>28.21213083518577</v>
      </c>
      <c r="F18" s="61">
        <f t="shared" si="5"/>
        <v>13040</v>
      </c>
      <c r="G18" s="62">
        <f t="shared" si="6"/>
        <v>29.356145880234127</v>
      </c>
      <c r="H18" s="63">
        <v>6374</v>
      </c>
      <c r="I18" s="64">
        <v>3905</v>
      </c>
      <c r="J18" s="67">
        <f t="shared" si="7"/>
        <v>61.26451208032633</v>
      </c>
      <c r="K18" s="64">
        <v>12055</v>
      </c>
      <c r="L18" s="65">
        <f t="shared" si="8"/>
        <v>30.87067861715749</v>
      </c>
      <c r="M18" s="85">
        <v>190</v>
      </c>
      <c r="N18" s="86">
        <v>190</v>
      </c>
      <c r="O18" s="67">
        <f>N18/M18*100</f>
        <v>100</v>
      </c>
      <c r="P18" s="86">
        <v>328</v>
      </c>
      <c r="Q18" s="68">
        <f>P18/N18*10</f>
        <v>17.263157894736842</v>
      </c>
      <c r="R18" s="69">
        <v>30</v>
      </c>
      <c r="S18" s="70"/>
      <c r="T18" s="180"/>
      <c r="U18" s="188"/>
      <c r="V18" s="137"/>
      <c r="W18" s="57">
        <v>240</v>
      </c>
      <c r="X18" s="72">
        <v>51</v>
      </c>
      <c r="Y18" s="47">
        <f aca="true" t="shared" si="11" ref="Y16:Y22">X18/W18*100</f>
        <v>21.25</v>
      </c>
      <c r="Z18" s="87">
        <v>119</v>
      </c>
      <c r="AA18" s="74">
        <f>Z18/X18*10</f>
        <v>23.333333333333336</v>
      </c>
      <c r="AB18" s="57">
        <v>4411</v>
      </c>
      <c r="AC18" s="88"/>
      <c r="AD18" s="88"/>
      <c r="AE18" s="88"/>
      <c r="AF18" s="74"/>
      <c r="AG18" s="57">
        <v>3388</v>
      </c>
      <c r="AH18" s="89">
        <v>296</v>
      </c>
      <c r="AI18" s="87">
        <f t="shared" si="9"/>
        <v>8.736717827626919</v>
      </c>
      <c r="AJ18" s="89">
        <v>538</v>
      </c>
      <c r="AK18" s="78">
        <f t="shared" si="10"/>
        <v>18.175675675675677</v>
      </c>
      <c r="AL18" s="57">
        <v>621</v>
      </c>
      <c r="AM18" s="70"/>
      <c r="AN18" s="88"/>
      <c r="AO18" s="70"/>
      <c r="AP18" s="74"/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221" t="s">
        <v>42</v>
      </c>
      <c r="B19" s="46">
        <v>494</v>
      </c>
      <c r="C19" s="94">
        <f t="shared" si="2"/>
        <v>18135</v>
      </c>
      <c r="D19" s="94">
        <f aca="true" t="shared" si="12" ref="D19:D25">I19+N19+S19+X19+AC19+AH19+AM19+AR19+AW19+BB19+BG19+BL19</f>
        <v>6436</v>
      </c>
      <c r="E19" s="179">
        <f aca="true" t="shared" si="13" ref="E19:E25">D19/C19*100</f>
        <v>35.489385166804524</v>
      </c>
      <c r="F19" s="94">
        <f aca="true" t="shared" si="14" ref="F19:F25">K19+P19+U19+Z19+AE19+AJ19+AO19+AT19+AY19+BD19+BI19+BN19</f>
        <v>16739</v>
      </c>
      <c r="G19" s="88">
        <f aca="true" t="shared" si="15" ref="G19:G26">F19/D19*10</f>
        <v>26.00839030453698</v>
      </c>
      <c r="H19" s="75">
        <v>5708</v>
      </c>
      <c r="I19" s="73">
        <v>4807</v>
      </c>
      <c r="J19" s="47">
        <f aca="true" t="shared" si="16" ref="J19:J26">I19/H19*100</f>
        <v>84.21513665031534</v>
      </c>
      <c r="K19" s="73">
        <v>12856</v>
      </c>
      <c r="L19" s="80">
        <f aca="true" t="shared" si="17" ref="L19:L26">K19/I19*10</f>
        <v>26.744331183690452</v>
      </c>
      <c r="M19" s="66">
        <v>1403</v>
      </c>
      <c r="N19" s="50">
        <v>835</v>
      </c>
      <c r="O19" s="47">
        <f>N19/M19*100</f>
        <v>59.51532430506058</v>
      </c>
      <c r="P19" s="50">
        <v>2278</v>
      </c>
      <c r="Q19" s="74">
        <f>P19/N19*10</f>
        <v>27.281437125748504</v>
      </c>
      <c r="R19" s="69">
        <v>387</v>
      </c>
      <c r="S19" s="70">
        <v>90</v>
      </c>
      <c r="T19" s="180">
        <f>S19/R19*100</f>
        <v>23.25581395348837</v>
      </c>
      <c r="U19" s="188">
        <v>198</v>
      </c>
      <c r="V19" s="137">
        <f>U19/S19*10</f>
        <v>22</v>
      </c>
      <c r="W19" s="57"/>
      <c r="X19" s="72"/>
      <c r="Y19" s="47"/>
      <c r="Z19" s="87"/>
      <c r="AA19" s="74"/>
      <c r="AB19" s="57">
        <v>2103</v>
      </c>
      <c r="AC19" s="88"/>
      <c r="AD19" s="88"/>
      <c r="AE19" s="88"/>
      <c r="AF19" s="74"/>
      <c r="AG19" s="57">
        <v>4359</v>
      </c>
      <c r="AH19" s="89">
        <v>568</v>
      </c>
      <c r="AI19" s="87">
        <f t="shared" si="9"/>
        <v>13.030511585225971</v>
      </c>
      <c r="AJ19" s="89">
        <v>1062</v>
      </c>
      <c r="AK19" s="78">
        <f t="shared" si="10"/>
        <v>18.69718309859155</v>
      </c>
      <c r="AL19" s="57">
        <v>3356</v>
      </c>
      <c r="AM19" s="70">
        <v>136</v>
      </c>
      <c r="AN19" s="88">
        <f>AM19/AL19*100</f>
        <v>4.052443384982122</v>
      </c>
      <c r="AO19" s="70">
        <v>345</v>
      </c>
      <c r="AP19" s="78">
        <f>AO19/AM19*10</f>
        <v>25.36764705882353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221" t="s">
        <v>43</v>
      </c>
      <c r="B20" s="60">
        <v>915</v>
      </c>
      <c r="C20" s="61">
        <f t="shared" si="2"/>
        <v>32201</v>
      </c>
      <c r="D20" s="61">
        <f t="shared" si="12"/>
        <v>9619</v>
      </c>
      <c r="E20" s="178">
        <f t="shared" si="13"/>
        <v>29.8717431135679</v>
      </c>
      <c r="F20" s="61">
        <f t="shared" si="14"/>
        <v>31636</v>
      </c>
      <c r="G20" s="62">
        <f t="shared" si="15"/>
        <v>32.889073708285686</v>
      </c>
      <c r="H20" s="63">
        <v>12650</v>
      </c>
      <c r="I20" s="64">
        <v>7954</v>
      </c>
      <c r="J20" s="67">
        <f t="shared" si="16"/>
        <v>62.87747035573123</v>
      </c>
      <c r="K20" s="64">
        <v>28072</v>
      </c>
      <c r="L20" s="65">
        <f t="shared" si="17"/>
        <v>35.2929343726427</v>
      </c>
      <c r="M20" s="66">
        <v>5429</v>
      </c>
      <c r="N20" s="50">
        <v>1595</v>
      </c>
      <c r="O20" s="47">
        <f>N20/M20*100</f>
        <v>29.3792595321422</v>
      </c>
      <c r="P20" s="50">
        <v>3284</v>
      </c>
      <c r="Q20" s="74">
        <f>P20/N20*10</f>
        <v>20.58934169278997</v>
      </c>
      <c r="R20" s="69"/>
      <c r="S20" s="70"/>
      <c r="T20" s="180"/>
      <c r="U20" s="188"/>
      <c r="V20" s="137"/>
      <c r="W20" s="57">
        <v>947</v>
      </c>
      <c r="X20" s="72"/>
      <c r="Y20" s="47"/>
      <c r="Z20" s="73"/>
      <c r="AA20" s="74"/>
      <c r="AB20" s="57">
        <v>2411</v>
      </c>
      <c r="AC20" s="75"/>
      <c r="AD20" s="75"/>
      <c r="AE20" s="75"/>
      <c r="AF20" s="76"/>
      <c r="AG20" s="57">
        <v>6884</v>
      </c>
      <c r="AH20" s="77">
        <v>70</v>
      </c>
      <c r="AI20" s="87">
        <f t="shared" si="9"/>
        <v>1.0168506682161536</v>
      </c>
      <c r="AJ20" s="77">
        <v>280</v>
      </c>
      <c r="AK20" s="78">
        <f t="shared" si="10"/>
        <v>40</v>
      </c>
      <c r="AL20" s="57">
        <v>1787</v>
      </c>
      <c r="AM20" s="79"/>
      <c r="AN20" s="88"/>
      <c r="AO20" s="79"/>
      <c r="AP20" s="78"/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77" t="s">
        <v>44</v>
      </c>
      <c r="B21" s="60">
        <v>714</v>
      </c>
      <c r="C21" s="61">
        <f t="shared" si="2"/>
        <v>36243</v>
      </c>
      <c r="D21" s="61">
        <f t="shared" si="12"/>
        <v>6311</v>
      </c>
      <c r="E21" s="178">
        <f t="shared" si="13"/>
        <v>17.41301768617388</v>
      </c>
      <c r="F21" s="61">
        <f t="shared" si="14"/>
        <v>24579</v>
      </c>
      <c r="G21" s="62">
        <f t="shared" si="15"/>
        <v>38.94628426556805</v>
      </c>
      <c r="H21" s="63">
        <v>11212</v>
      </c>
      <c r="I21" s="64">
        <v>6200</v>
      </c>
      <c r="J21" s="67">
        <f t="shared" si="16"/>
        <v>55.29789511237959</v>
      </c>
      <c r="K21" s="64">
        <v>24262</v>
      </c>
      <c r="L21" s="65">
        <f t="shared" si="17"/>
        <v>39.13225806451613</v>
      </c>
      <c r="M21" s="66"/>
      <c r="N21" s="50"/>
      <c r="O21" s="47"/>
      <c r="P21" s="50"/>
      <c r="Q21" s="74"/>
      <c r="R21" s="69"/>
      <c r="S21" s="70"/>
      <c r="T21" s="180"/>
      <c r="U21" s="188"/>
      <c r="V21" s="137"/>
      <c r="W21" s="57">
        <v>2237</v>
      </c>
      <c r="X21" s="72">
        <v>41</v>
      </c>
      <c r="Y21" s="47">
        <f t="shared" si="11"/>
        <v>1.8328118015198926</v>
      </c>
      <c r="Z21" s="73">
        <v>84</v>
      </c>
      <c r="AA21" s="74">
        <f>Z21/X21*10</f>
        <v>20.48780487804878</v>
      </c>
      <c r="AB21" s="57">
        <v>12858</v>
      </c>
      <c r="AC21" s="75"/>
      <c r="AD21" s="75"/>
      <c r="AE21" s="75"/>
      <c r="AF21" s="74"/>
      <c r="AG21" s="57">
        <v>6301</v>
      </c>
      <c r="AH21" s="77">
        <v>70</v>
      </c>
      <c r="AI21" s="87">
        <f t="shared" si="9"/>
        <v>1.1109347722583718</v>
      </c>
      <c r="AJ21" s="77">
        <v>233</v>
      </c>
      <c r="AK21" s="78">
        <f t="shared" si="10"/>
        <v>33.285714285714285</v>
      </c>
      <c r="AL21" s="57">
        <v>945</v>
      </c>
      <c r="AM21" s="79"/>
      <c r="AN21" s="88"/>
      <c r="AO21" s="79"/>
      <c r="AP21" s="78"/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77" t="s">
        <v>45</v>
      </c>
      <c r="B22" s="60">
        <v>422</v>
      </c>
      <c r="C22" s="61">
        <f t="shared" si="2"/>
        <v>16427</v>
      </c>
      <c r="D22" s="61">
        <f t="shared" si="12"/>
        <v>4781</v>
      </c>
      <c r="E22" s="178">
        <f t="shared" si="13"/>
        <v>29.10452304133439</v>
      </c>
      <c r="F22" s="61">
        <f t="shared" si="14"/>
        <v>9448</v>
      </c>
      <c r="G22" s="62">
        <f t="shared" si="15"/>
        <v>19.761556159799206</v>
      </c>
      <c r="H22" s="63">
        <v>6816</v>
      </c>
      <c r="I22" s="64">
        <v>4298</v>
      </c>
      <c r="J22" s="67">
        <f t="shared" si="16"/>
        <v>63.0575117370892</v>
      </c>
      <c r="K22" s="64">
        <v>8250</v>
      </c>
      <c r="L22" s="65">
        <f t="shared" si="17"/>
        <v>19.19497440670079</v>
      </c>
      <c r="M22" s="66">
        <v>842</v>
      </c>
      <c r="N22" s="50">
        <v>435</v>
      </c>
      <c r="O22" s="67">
        <f>N22/M22*100</f>
        <v>51.66270783847982</v>
      </c>
      <c r="P22" s="50">
        <v>1071</v>
      </c>
      <c r="Q22" s="68">
        <f>P22/N22*10</f>
        <v>24.620689655172413</v>
      </c>
      <c r="R22" s="69"/>
      <c r="S22" s="70"/>
      <c r="T22" s="180"/>
      <c r="U22" s="71"/>
      <c r="V22" s="137"/>
      <c r="W22" s="57">
        <v>1009</v>
      </c>
      <c r="X22" s="72">
        <v>48</v>
      </c>
      <c r="Y22" s="47">
        <f t="shared" si="11"/>
        <v>4.757185332011893</v>
      </c>
      <c r="Z22" s="73">
        <v>127</v>
      </c>
      <c r="AA22" s="74">
        <f>Z22/X22*10</f>
        <v>26.458333333333336</v>
      </c>
      <c r="AB22" s="57">
        <v>4482</v>
      </c>
      <c r="AC22" s="75"/>
      <c r="AD22" s="75"/>
      <c r="AE22" s="75"/>
      <c r="AF22" s="74"/>
      <c r="AG22" s="57">
        <v>1469</v>
      </c>
      <c r="AH22" s="77"/>
      <c r="AI22" s="87"/>
      <c r="AJ22" s="77"/>
      <c r="AK22" s="78"/>
      <c r="AL22" s="57">
        <v>1494</v>
      </c>
      <c r="AM22" s="79"/>
      <c r="AN22" s="88"/>
      <c r="AO22" s="79"/>
      <c r="AP22" s="78"/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221" t="s">
        <v>46</v>
      </c>
      <c r="B23" s="60">
        <v>1293</v>
      </c>
      <c r="C23" s="61">
        <f t="shared" si="2"/>
        <v>42581</v>
      </c>
      <c r="D23" s="61">
        <f t="shared" si="12"/>
        <v>11036</v>
      </c>
      <c r="E23" s="178">
        <f t="shared" si="13"/>
        <v>25.91766280735539</v>
      </c>
      <c r="F23" s="61">
        <f t="shared" si="14"/>
        <v>46521</v>
      </c>
      <c r="G23" s="62">
        <f t="shared" si="15"/>
        <v>42.15386009423704</v>
      </c>
      <c r="H23" s="63">
        <v>17887</v>
      </c>
      <c r="I23" s="64">
        <v>9580</v>
      </c>
      <c r="J23" s="67">
        <f t="shared" si="16"/>
        <v>53.55845027114664</v>
      </c>
      <c r="K23" s="64">
        <v>41116</v>
      </c>
      <c r="L23" s="65">
        <f t="shared" si="17"/>
        <v>42.91858037578288</v>
      </c>
      <c r="M23" s="85">
        <v>1035</v>
      </c>
      <c r="N23" s="86">
        <v>400</v>
      </c>
      <c r="O23" s="67">
        <f>N23/M23*100</f>
        <v>38.64734299516908</v>
      </c>
      <c r="P23" s="86">
        <v>1436</v>
      </c>
      <c r="Q23" s="68">
        <f>P23/N23*10</f>
        <v>35.9</v>
      </c>
      <c r="R23" s="69"/>
      <c r="S23" s="70"/>
      <c r="T23" s="180"/>
      <c r="U23" s="71"/>
      <c r="V23" s="137"/>
      <c r="W23" s="95">
        <v>2963</v>
      </c>
      <c r="X23" s="96">
        <v>674</v>
      </c>
      <c r="Y23" s="47">
        <f>X23/W23*100</f>
        <v>22.74721565980425</v>
      </c>
      <c r="Z23" s="73">
        <v>2622</v>
      </c>
      <c r="AA23" s="74">
        <f>Z23/X23*10</f>
        <v>38.90207715133531</v>
      </c>
      <c r="AB23" s="57">
        <v>10756</v>
      </c>
      <c r="AC23" s="88"/>
      <c r="AD23" s="88"/>
      <c r="AE23" s="88"/>
      <c r="AF23" s="74"/>
      <c r="AG23" s="57">
        <v>7724</v>
      </c>
      <c r="AH23" s="89">
        <v>318</v>
      </c>
      <c r="AI23" s="87">
        <f>AH23/AG23*100</f>
        <v>4.117037804246505</v>
      </c>
      <c r="AJ23" s="89">
        <v>1104</v>
      </c>
      <c r="AK23" s="78">
        <f>AJ23/AH23*10</f>
        <v>34.716981132075475</v>
      </c>
      <c r="AL23" s="57">
        <v>1396</v>
      </c>
      <c r="AM23" s="70">
        <v>64</v>
      </c>
      <c r="AN23" s="88">
        <f>AM23/AL23*100</f>
        <v>4.584527220630372</v>
      </c>
      <c r="AO23" s="70">
        <v>243</v>
      </c>
      <c r="AP23" s="78">
        <f>AO23/AM23*10</f>
        <v>37.96875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/>
      <c r="BC23" s="47"/>
      <c r="BD23" s="72"/>
      <c r="BE23" s="80"/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77" t="s">
        <v>47</v>
      </c>
      <c r="B24" s="60">
        <v>2704</v>
      </c>
      <c r="C24" s="61">
        <f t="shared" si="2"/>
        <v>58164</v>
      </c>
      <c r="D24" s="61">
        <f t="shared" si="12"/>
        <v>11018</v>
      </c>
      <c r="E24" s="178">
        <f t="shared" si="13"/>
        <v>18.942988790317035</v>
      </c>
      <c r="F24" s="61">
        <f t="shared" si="14"/>
        <v>37562</v>
      </c>
      <c r="G24" s="62">
        <f t="shared" si="15"/>
        <v>34.09148665819568</v>
      </c>
      <c r="H24" s="63">
        <v>18076</v>
      </c>
      <c r="I24" s="64">
        <v>10321</v>
      </c>
      <c r="J24" s="67">
        <f t="shared" si="16"/>
        <v>57.09780924983403</v>
      </c>
      <c r="K24" s="64">
        <v>35226</v>
      </c>
      <c r="L24" s="65">
        <f t="shared" si="17"/>
        <v>34.13041371960081</v>
      </c>
      <c r="M24" s="66">
        <v>109</v>
      </c>
      <c r="N24" s="50"/>
      <c r="O24" s="47"/>
      <c r="P24" s="50"/>
      <c r="Q24" s="74"/>
      <c r="R24" s="69"/>
      <c r="S24" s="70"/>
      <c r="T24" s="180"/>
      <c r="U24" s="71"/>
      <c r="V24" s="137"/>
      <c r="W24" s="57">
        <v>550</v>
      </c>
      <c r="X24" s="72"/>
      <c r="Y24" s="47"/>
      <c r="Z24" s="73"/>
      <c r="AA24" s="74"/>
      <c r="AB24" s="57">
        <v>24587</v>
      </c>
      <c r="AC24" s="75"/>
      <c r="AD24" s="75"/>
      <c r="AE24" s="75"/>
      <c r="AF24" s="74"/>
      <c r="AG24" s="57">
        <v>11998</v>
      </c>
      <c r="AH24" s="77">
        <v>697</v>
      </c>
      <c r="AI24" s="87">
        <f>AH24/AG24*100</f>
        <v>5.809301550258376</v>
      </c>
      <c r="AJ24" s="77">
        <v>2336</v>
      </c>
      <c r="AK24" s="78">
        <f>AJ24/AH24*10</f>
        <v>33.51506456241033</v>
      </c>
      <c r="AL24" s="57">
        <v>1192</v>
      </c>
      <c r="AM24" s="79"/>
      <c r="AN24" s="88"/>
      <c r="AO24" s="79"/>
      <c r="AP24" s="78"/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/>
      <c r="BC24" s="47"/>
      <c r="BD24" s="72"/>
      <c r="BE24" s="80"/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221" t="s">
        <v>48</v>
      </c>
      <c r="B25" s="60">
        <v>1427</v>
      </c>
      <c r="C25" s="61">
        <f t="shared" si="2"/>
        <v>49488</v>
      </c>
      <c r="D25" s="61">
        <f t="shared" si="12"/>
        <v>16211</v>
      </c>
      <c r="E25" s="178">
        <f t="shared" si="13"/>
        <v>32.757436146136435</v>
      </c>
      <c r="F25" s="61">
        <f t="shared" si="14"/>
        <v>63668</v>
      </c>
      <c r="G25" s="62">
        <f t="shared" si="15"/>
        <v>39.27456665227315</v>
      </c>
      <c r="H25" s="63">
        <v>20260</v>
      </c>
      <c r="I25" s="64">
        <v>13232</v>
      </c>
      <c r="J25" s="67">
        <f t="shared" si="16"/>
        <v>65.31095755182625</v>
      </c>
      <c r="K25" s="64">
        <v>55416</v>
      </c>
      <c r="L25" s="65">
        <f t="shared" si="17"/>
        <v>41.880290205562275</v>
      </c>
      <c r="M25" s="66">
        <v>1984</v>
      </c>
      <c r="N25" s="50">
        <v>759</v>
      </c>
      <c r="O25" s="47">
        <f>N25/M25*100</f>
        <v>38.256048387096776</v>
      </c>
      <c r="P25" s="50">
        <v>1696</v>
      </c>
      <c r="Q25" s="74">
        <f>P25/N25*10</f>
        <v>22.34519104084321</v>
      </c>
      <c r="R25" s="69"/>
      <c r="S25" s="70"/>
      <c r="T25" s="180"/>
      <c r="U25" s="71"/>
      <c r="V25" s="137"/>
      <c r="W25" s="57">
        <v>299</v>
      </c>
      <c r="X25" s="72"/>
      <c r="Y25" s="47"/>
      <c r="Z25" s="73"/>
      <c r="AA25" s="74"/>
      <c r="AB25" s="57">
        <v>1728</v>
      </c>
      <c r="AC25" s="75"/>
      <c r="AD25" s="75"/>
      <c r="AE25" s="75"/>
      <c r="AF25" s="74"/>
      <c r="AG25" s="57">
        <v>17579</v>
      </c>
      <c r="AH25" s="77">
        <v>1749</v>
      </c>
      <c r="AI25" s="87">
        <f>AH25/AG25*100</f>
        <v>9.949371409067638</v>
      </c>
      <c r="AJ25" s="77">
        <v>5784</v>
      </c>
      <c r="AK25" s="78">
        <f>AJ25/AH25*10</f>
        <v>33.070325900514575</v>
      </c>
      <c r="AL25" s="57">
        <v>1729</v>
      </c>
      <c r="AM25" s="79">
        <v>191</v>
      </c>
      <c r="AN25" s="88">
        <f>AM25/AL25*100</f>
        <v>11.046847888953153</v>
      </c>
      <c r="AO25" s="79">
        <v>408</v>
      </c>
      <c r="AP25" s="78">
        <f>AO25/AM25*10</f>
        <v>21.361256544502616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280</v>
      </c>
      <c r="BC25" s="47">
        <f>BB25/BA25*100</f>
        <v>10.010725777618877</v>
      </c>
      <c r="BD25" s="72">
        <v>364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98" t="s">
        <v>49</v>
      </c>
      <c r="B26" s="99">
        <f>SUM(B5:B25)</f>
        <v>18573</v>
      </c>
      <c r="C26" s="99">
        <f>SUM(C5:C25)</f>
        <v>585734</v>
      </c>
      <c r="D26" s="100">
        <f>SUM(D5:D25)</f>
        <v>175103</v>
      </c>
      <c r="E26" s="101">
        <f>D26/C26*100</f>
        <v>29.89462793691334</v>
      </c>
      <c r="F26" s="99">
        <f>SUM(F5:F25)</f>
        <v>593199</v>
      </c>
      <c r="G26" s="101">
        <f t="shared" si="15"/>
        <v>33.877146593719125</v>
      </c>
      <c r="H26" s="99">
        <f>SUM(H5:H25)</f>
        <v>236907</v>
      </c>
      <c r="I26" s="99">
        <f>SUM(I6:I25)</f>
        <v>152195</v>
      </c>
      <c r="J26" s="103">
        <f t="shared" si="16"/>
        <v>64.24250866373725</v>
      </c>
      <c r="K26" s="99">
        <f>SUM(K6:K25)</f>
        <v>532569</v>
      </c>
      <c r="L26" s="97">
        <f t="shared" si="17"/>
        <v>34.99254246197313</v>
      </c>
      <c r="M26" s="102">
        <f>SUM(M5:M25)</f>
        <v>24059</v>
      </c>
      <c r="N26" s="99">
        <f>SUM(N5:N25)</f>
        <v>10004</v>
      </c>
      <c r="O26" s="103">
        <f>N26/M26*100</f>
        <v>41.58111309696995</v>
      </c>
      <c r="P26" s="99">
        <f>SUM(P5:P25)</f>
        <v>25330</v>
      </c>
      <c r="Q26" s="97">
        <f>P26/N26*10</f>
        <v>25.31987205117953</v>
      </c>
      <c r="R26" s="104">
        <f>SUM(R5:R25)</f>
        <v>611</v>
      </c>
      <c r="S26" s="105">
        <f>SUM(S5:S25)</f>
        <v>250</v>
      </c>
      <c r="T26" s="181">
        <f>S26/R26*100</f>
        <v>40.91653027823241</v>
      </c>
      <c r="U26" s="105">
        <f>SUM(U5:U25)</f>
        <v>534</v>
      </c>
      <c r="V26" s="182">
        <f>U26/S26*10</f>
        <v>21.36</v>
      </c>
      <c r="W26" s="102">
        <f>SUM(W5:W25)</f>
        <v>15866</v>
      </c>
      <c r="X26" s="99">
        <f>SUM(X5:X25)</f>
        <v>2280</v>
      </c>
      <c r="Y26" s="103">
        <f>X26/W26*100</f>
        <v>14.370351695449388</v>
      </c>
      <c r="Z26" s="99">
        <f>SUM(Z5:Z25)</f>
        <v>5731</v>
      </c>
      <c r="AA26" s="97">
        <f>Z26/X26*10</f>
        <v>25.135964912280706</v>
      </c>
      <c r="AB26" s="102">
        <f>SUM(AB5:AB25)</f>
        <v>125317</v>
      </c>
      <c r="AC26" s="99">
        <f>SUM(AC5:AC25)</f>
        <v>0</v>
      </c>
      <c r="AD26" s="99"/>
      <c r="AE26" s="99">
        <f>SUM(AE5:AE25)</f>
        <v>0</v>
      </c>
      <c r="AF26" s="106" t="e">
        <f>AE26/AC26*10</f>
        <v>#DIV/0!</v>
      </c>
      <c r="AG26" s="102">
        <f>SUM(AG5:AG25)</f>
        <v>119306</v>
      </c>
      <c r="AH26" s="99">
        <f>SUM(AH5:AH25)</f>
        <v>9291</v>
      </c>
      <c r="AI26" s="101">
        <f>AH26/AG26*100</f>
        <v>7.787537927681759</v>
      </c>
      <c r="AJ26" s="99">
        <f>SUM(AJ5:AJ25)</f>
        <v>27054</v>
      </c>
      <c r="AK26" s="97">
        <f>AJ26/AH26*10</f>
        <v>29.118501775912172</v>
      </c>
      <c r="AL26" s="102">
        <f>SUM(AL5:AL25)</f>
        <v>38330</v>
      </c>
      <c r="AM26" s="105">
        <f>SUM(AM5:AM25)</f>
        <v>663</v>
      </c>
      <c r="AN26" s="184">
        <f>AM26/AL26*100</f>
        <v>1.7297156274458647</v>
      </c>
      <c r="AO26" s="105">
        <f>SUM(AO5:AO25)</f>
        <v>1452</v>
      </c>
      <c r="AP26" s="97">
        <f>AO26/AM26*10</f>
        <v>21.900452488687783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420</v>
      </c>
      <c r="BC26" s="103">
        <f>BB26/BA26*100</f>
        <v>4.130199626315272</v>
      </c>
      <c r="BD26" s="101">
        <f>SUM(BD5:BD25)</f>
        <v>529</v>
      </c>
      <c r="BE26" s="175">
        <f>BD26/BB26*10</f>
        <v>12.595238095238095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16620</v>
      </c>
      <c r="C27" s="109">
        <v>543959</v>
      </c>
      <c r="D27" s="110">
        <v>437409</v>
      </c>
      <c r="E27" s="111">
        <v>80.41212664925114</v>
      </c>
      <c r="F27" s="110">
        <v>1151304.4</v>
      </c>
      <c r="G27" s="111">
        <v>26.32100391167077</v>
      </c>
      <c r="H27" s="109">
        <v>227829</v>
      </c>
      <c r="I27" s="109">
        <v>222155</v>
      </c>
      <c r="J27" s="47">
        <v>97.50953566051732</v>
      </c>
      <c r="K27" s="109">
        <v>678979</v>
      </c>
      <c r="L27" s="78">
        <v>30.563300398370504</v>
      </c>
      <c r="M27" s="112">
        <v>26377</v>
      </c>
      <c r="N27" s="109">
        <v>24810</v>
      </c>
      <c r="O27" s="47">
        <v>94.05921825833113</v>
      </c>
      <c r="P27" s="109">
        <v>53522</v>
      </c>
      <c r="Q27" s="113">
        <v>21.57275292220879</v>
      </c>
      <c r="R27" s="114">
        <v>1053</v>
      </c>
      <c r="S27" s="115">
        <v>295</v>
      </c>
      <c r="T27" s="116">
        <v>28.01519468186135</v>
      </c>
      <c r="U27" s="116">
        <v>294</v>
      </c>
      <c r="V27" s="117">
        <v>9.966101694915254</v>
      </c>
      <c r="W27" s="118">
        <v>9131</v>
      </c>
      <c r="X27" s="119">
        <v>8547</v>
      </c>
      <c r="Y27" s="93">
        <f>X27/W27*100</f>
        <v>93.60420545394808</v>
      </c>
      <c r="Z27" s="119">
        <v>15995</v>
      </c>
      <c r="AA27" s="78">
        <f>Z27/X27*10</f>
        <v>18.714168714168714</v>
      </c>
      <c r="AB27" s="118">
        <v>19.95714680674592</v>
      </c>
      <c r="AC27" s="119"/>
      <c r="AD27" s="119"/>
      <c r="AE27" s="119"/>
      <c r="AF27" s="120"/>
      <c r="AG27" s="118">
        <v>95932</v>
      </c>
      <c r="AH27" s="119">
        <v>84686</v>
      </c>
      <c r="AI27" s="119">
        <v>88.2771129550098</v>
      </c>
      <c r="AJ27" s="119">
        <v>208284.2</v>
      </c>
      <c r="AK27" s="120">
        <v>24.59487990931205</v>
      </c>
      <c r="AL27" s="118">
        <v>32817</v>
      </c>
      <c r="AM27" s="119">
        <v>26966</v>
      </c>
      <c r="AN27" s="119">
        <v>82.17082609623061</v>
      </c>
      <c r="AO27" s="119">
        <v>56864</v>
      </c>
      <c r="AP27" s="120">
        <v>21.08729511236372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5354</v>
      </c>
      <c r="BB27" s="119">
        <v>1456</v>
      </c>
      <c r="BC27" s="119">
        <v>27.194620844228613</v>
      </c>
      <c r="BD27" s="119">
        <v>1958</v>
      </c>
      <c r="BE27" s="120">
        <v>13.447802197802199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AG3:AK3"/>
    <mergeCell ref="AL3:AP3"/>
    <mergeCell ref="AQ3:AU3"/>
    <mergeCell ref="AV3:AZ3"/>
    <mergeCell ref="BA3:BE3"/>
    <mergeCell ref="BF3:BJ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W3:AA3"/>
    <mergeCell ref="AB3:AF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V28" sqref="AV28:AZ28"/>
    </sheetView>
  </sheetViews>
  <sheetFormatPr defaultColWidth="8.875" defaultRowHeight="12.75"/>
  <cols>
    <col min="1" max="1" width="21.125" style="39" customWidth="1"/>
    <col min="2" max="2" width="11.125" style="39" customWidth="1"/>
    <col min="3" max="3" width="11.75390625" style="39" customWidth="1"/>
    <col min="4" max="4" width="10.375" style="39" customWidth="1"/>
    <col min="5" max="5" width="11.625" style="39" customWidth="1"/>
    <col min="6" max="6" width="9.875" style="39" customWidth="1"/>
    <col min="7" max="47" width="0" style="39" hidden="1" customWidth="1"/>
    <col min="48" max="48" width="13.25390625" style="39" customWidth="1"/>
    <col min="49" max="49" width="11.625" style="39" customWidth="1"/>
    <col min="50" max="50" width="9.625" style="39" customWidth="1"/>
    <col min="51" max="51" width="11.75390625" style="39" customWidth="1"/>
    <col min="52" max="16384" width="8.875" style="39" customWidth="1"/>
  </cols>
  <sheetData>
    <row r="1" spans="1:52" ht="18" customHeight="1">
      <c r="A1" s="37"/>
      <c r="B1" s="196" t="s">
        <v>51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</row>
    <row r="2" spans="1:52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22"/>
      <c r="AE2" s="37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23"/>
      <c r="AW2" s="124"/>
      <c r="AX2" s="124"/>
      <c r="AY2" s="197">
        <v>42963</v>
      </c>
      <c r="AZ2" s="197"/>
    </row>
    <row r="3" spans="1:52" ht="15.75" customHeight="1">
      <c r="A3" s="191" t="s">
        <v>0</v>
      </c>
      <c r="B3" s="195" t="s">
        <v>52</v>
      </c>
      <c r="C3" s="195"/>
      <c r="D3" s="195"/>
      <c r="E3" s="195"/>
      <c r="F3" s="195"/>
      <c r="G3" s="194" t="s">
        <v>53</v>
      </c>
      <c r="H3" s="194"/>
      <c r="I3" s="194"/>
      <c r="J3" s="194"/>
      <c r="K3" s="194"/>
      <c r="L3" s="194" t="s">
        <v>54</v>
      </c>
      <c r="M3" s="194"/>
      <c r="N3" s="194"/>
      <c r="O3" s="194"/>
      <c r="P3" s="194" t="s">
        <v>55</v>
      </c>
      <c r="Q3" s="194"/>
      <c r="R3" s="194"/>
      <c r="S3" s="194"/>
      <c r="T3" s="194" t="s">
        <v>56</v>
      </c>
      <c r="U3" s="194"/>
      <c r="V3" s="194"/>
      <c r="W3" s="194"/>
      <c r="X3" s="194" t="s">
        <v>57</v>
      </c>
      <c r="Y3" s="194"/>
      <c r="Z3" s="194"/>
      <c r="AA3" s="194"/>
      <c r="AB3" s="194" t="s">
        <v>58</v>
      </c>
      <c r="AC3" s="194"/>
      <c r="AD3" s="194"/>
      <c r="AE3" s="194"/>
      <c r="AF3" s="194" t="s">
        <v>59</v>
      </c>
      <c r="AG3" s="194"/>
      <c r="AH3" s="194"/>
      <c r="AI3" s="194"/>
      <c r="AJ3" s="194" t="s">
        <v>60</v>
      </c>
      <c r="AK3" s="194"/>
      <c r="AL3" s="194"/>
      <c r="AM3" s="194"/>
      <c r="AN3" s="194" t="s">
        <v>61</v>
      </c>
      <c r="AO3" s="194"/>
      <c r="AP3" s="194"/>
      <c r="AQ3" s="194"/>
      <c r="AR3" s="194" t="s">
        <v>62</v>
      </c>
      <c r="AS3" s="194"/>
      <c r="AT3" s="194"/>
      <c r="AU3" s="194"/>
      <c r="AV3" s="198" t="s">
        <v>63</v>
      </c>
      <c r="AW3" s="198"/>
      <c r="AX3" s="198"/>
      <c r="AY3" s="198"/>
      <c r="AZ3" s="198"/>
    </row>
    <row r="4" spans="1:52" ht="139.5" customHeight="1">
      <c r="A4" s="191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66</v>
      </c>
      <c r="AE4" s="42" t="s">
        <v>20</v>
      </c>
      <c r="AF4" s="43" t="s">
        <v>64</v>
      </c>
      <c r="AG4" s="41" t="s">
        <v>65</v>
      </c>
      <c r="AH4" s="41" t="s">
        <v>66</v>
      </c>
      <c r="AI4" s="42" t="s">
        <v>20</v>
      </c>
      <c r="AJ4" s="43" t="s">
        <v>64</v>
      </c>
      <c r="AK4" s="41" t="s">
        <v>65</v>
      </c>
      <c r="AL4" s="41" t="s">
        <v>66</v>
      </c>
      <c r="AM4" s="42" t="s">
        <v>20</v>
      </c>
      <c r="AN4" s="43" t="s">
        <v>68</v>
      </c>
      <c r="AO4" s="41" t="s">
        <v>65</v>
      </c>
      <c r="AP4" s="41" t="s">
        <v>66</v>
      </c>
      <c r="AQ4" s="42" t="s">
        <v>20</v>
      </c>
      <c r="AR4" s="43" t="s">
        <v>68</v>
      </c>
      <c r="AS4" s="41" t="s">
        <v>65</v>
      </c>
      <c r="AT4" s="41" t="s">
        <v>66</v>
      </c>
      <c r="AU4" s="42" t="s">
        <v>20</v>
      </c>
      <c r="AV4" s="43" t="s">
        <v>68</v>
      </c>
      <c r="AW4" s="41" t="s">
        <v>65</v>
      </c>
      <c r="AX4" s="41" t="s">
        <v>18</v>
      </c>
      <c r="AY4" s="41" t="s">
        <v>66</v>
      </c>
      <c r="AZ4" s="41" t="s">
        <v>20</v>
      </c>
    </row>
    <row r="5" spans="1:52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30"/>
      <c r="AF5" s="131"/>
      <c r="AG5" s="129"/>
      <c r="AH5" s="129"/>
      <c r="AI5" s="130"/>
      <c r="AJ5" s="131"/>
      <c r="AK5" s="129"/>
      <c r="AL5" s="129"/>
      <c r="AM5" s="130"/>
      <c r="AN5" s="131"/>
      <c r="AO5" s="129"/>
      <c r="AP5" s="129"/>
      <c r="AQ5" s="130"/>
      <c r="AR5" s="131"/>
      <c r="AS5" s="129"/>
      <c r="AT5" s="129"/>
      <c r="AU5" s="130"/>
      <c r="AV5" s="131"/>
      <c r="AW5" s="129"/>
      <c r="AX5" s="132"/>
      <c r="AY5" s="129"/>
      <c r="AZ5" s="129"/>
    </row>
    <row r="6" spans="1:52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8"/>
      <c r="AF6" s="131">
        <v>2223</v>
      </c>
      <c r="AG6" s="129"/>
      <c r="AH6" s="129"/>
      <c r="AI6" s="130"/>
      <c r="AJ6" s="131"/>
      <c r="AK6" s="129"/>
      <c r="AL6" s="129"/>
      <c r="AM6" s="130"/>
      <c r="AN6" s="131">
        <v>150</v>
      </c>
      <c r="AO6" s="129"/>
      <c r="AP6" s="129"/>
      <c r="AQ6" s="138">
        <f aca="true" t="shared" si="1" ref="AQ6:AQ21">IF(AP6&gt;0,AP6/AO6*10,"")</f>
      </c>
      <c r="AR6" s="131">
        <v>12</v>
      </c>
      <c r="AS6" s="129"/>
      <c r="AT6" s="129"/>
      <c r="AU6" s="140">
        <f aca="true" t="shared" si="2" ref="AU6:AU25">IF(AT6&gt;0,AT6/AS6*10,"")</f>
      </c>
      <c r="AV6" s="131"/>
      <c r="AW6" s="129"/>
      <c r="AX6" s="132"/>
      <c r="AY6" s="129"/>
      <c r="AZ6" s="129"/>
    </row>
    <row r="7" spans="1:52" ht="15.75">
      <c r="A7" s="219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7"/>
      <c r="AF7" s="131"/>
      <c r="AG7" s="129"/>
      <c r="AH7" s="129"/>
      <c r="AI7" s="130"/>
      <c r="AJ7" s="131"/>
      <c r="AK7" s="129"/>
      <c r="AL7" s="129"/>
      <c r="AM7" s="130"/>
      <c r="AN7" s="131">
        <v>718</v>
      </c>
      <c r="AO7" s="129"/>
      <c r="AP7" s="129"/>
      <c r="AQ7" s="138">
        <f t="shared" si="1"/>
      </c>
      <c r="AR7" s="131">
        <v>65</v>
      </c>
      <c r="AS7" s="129"/>
      <c r="AT7" s="129"/>
      <c r="AU7" s="140">
        <f t="shared" si="2"/>
      </c>
      <c r="AV7" s="131">
        <v>595</v>
      </c>
      <c r="AW7" s="129">
        <v>26</v>
      </c>
      <c r="AX7" s="132">
        <f>AW7/AV7*100</f>
        <v>4.369747899159663</v>
      </c>
      <c r="AY7" s="129">
        <v>632</v>
      </c>
      <c r="AZ7" s="142">
        <f>IF(AY7&gt;0,AY7/AW7*10,"")</f>
        <v>243.07692307692307</v>
      </c>
    </row>
    <row r="8" spans="1:52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7"/>
      <c r="AF8" s="131"/>
      <c r="AG8" s="129"/>
      <c r="AH8" s="129"/>
      <c r="AI8" s="130"/>
      <c r="AJ8" s="131"/>
      <c r="AK8" s="129"/>
      <c r="AL8" s="129"/>
      <c r="AM8" s="130"/>
      <c r="AN8" s="131">
        <v>100</v>
      </c>
      <c r="AO8" s="129"/>
      <c r="AP8" s="129"/>
      <c r="AQ8" s="138">
        <f t="shared" si="1"/>
      </c>
      <c r="AR8" s="131"/>
      <c r="AS8" s="129"/>
      <c r="AT8" s="129"/>
      <c r="AU8" s="140">
        <f t="shared" si="2"/>
      </c>
      <c r="AV8" s="131"/>
      <c r="AW8" s="129"/>
      <c r="AX8" s="132"/>
      <c r="AY8" s="129"/>
      <c r="AZ8" s="142">
        <f aca="true" t="shared" si="3" ref="AZ8:AZ27">IF(AY8&gt;0,AY8/AW8*10,"")</f>
      </c>
    </row>
    <row r="9" spans="1:52" ht="15.75">
      <c r="A9" s="133" t="s">
        <v>32</v>
      </c>
      <c r="B9" s="141">
        <v>941</v>
      </c>
      <c r="C9" s="142"/>
      <c r="D9" s="47"/>
      <c r="E9" s="142"/>
      <c r="F9" s="74"/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/>
      <c r="AD9" s="135"/>
      <c r="AE9" s="137"/>
      <c r="AF9" s="131">
        <v>1197</v>
      </c>
      <c r="AG9" s="129"/>
      <c r="AH9" s="129"/>
      <c r="AI9" s="130"/>
      <c r="AJ9" s="131"/>
      <c r="AK9" s="129"/>
      <c r="AL9" s="129"/>
      <c r="AM9" s="130"/>
      <c r="AN9" s="131">
        <v>12</v>
      </c>
      <c r="AO9" s="129"/>
      <c r="AP9" s="129"/>
      <c r="AQ9" s="138">
        <f t="shared" si="1"/>
      </c>
      <c r="AR9" s="131">
        <v>86</v>
      </c>
      <c r="AS9" s="129"/>
      <c r="AT9" s="129"/>
      <c r="AU9" s="140">
        <f t="shared" si="2"/>
      </c>
      <c r="AV9" s="131">
        <v>136</v>
      </c>
      <c r="AW9" s="129"/>
      <c r="AX9" s="132"/>
      <c r="AY9" s="129"/>
      <c r="AZ9" s="142">
        <f t="shared" si="3"/>
      </c>
    </row>
    <row r="10" spans="1:52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7"/>
      <c r="AF10" s="131"/>
      <c r="AG10" s="129"/>
      <c r="AH10" s="129"/>
      <c r="AI10" s="130"/>
      <c r="AJ10" s="131"/>
      <c r="AK10" s="129"/>
      <c r="AL10" s="129"/>
      <c r="AM10" s="130"/>
      <c r="AN10" s="131">
        <v>600</v>
      </c>
      <c r="AO10" s="129"/>
      <c r="AP10" s="129"/>
      <c r="AQ10" s="138">
        <f t="shared" si="1"/>
      </c>
      <c r="AR10" s="131">
        <v>3</v>
      </c>
      <c r="AS10" s="129"/>
      <c r="AT10" s="129"/>
      <c r="AU10" s="140">
        <f t="shared" si="2"/>
      </c>
      <c r="AV10" s="131"/>
      <c r="AW10" s="129"/>
      <c r="AX10" s="132"/>
      <c r="AY10" s="129"/>
      <c r="AZ10" s="142">
        <f t="shared" si="3"/>
      </c>
    </row>
    <row r="11" spans="1:52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7"/>
      <c r="AF11" s="131"/>
      <c r="AG11" s="129"/>
      <c r="AH11" s="129"/>
      <c r="AI11" s="130"/>
      <c r="AJ11" s="131"/>
      <c r="AK11" s="129"/>
      <c r="AL11" s="129"/>
      <c r="AM11" s="130"/>
      <c r="AN11" s="131">
        <v>249</v>
      </c>
      <c r="AO11" s="129"/>
      <c r="AP11" s="129"/>
      <c r="AQ11" s="138">
        <f t="shared" si="1"/>
      </c>
      <c r="AR11" s="131">
        <v>34.4</v>
      </c>
      <c r="AS11" s="129"/>
      <c r="AT11" s="129"/>
      <c r="AU11" s="140">
        <f t="shared" si="2"/>
      </c>
      <c r="AV11" s="131">
        <v>28.6</v>
      </c>
      <c r="AW11" s="129"/>
      <c r="AX11" s="132"/>
      <c r="AY11" s="129"/>
      <c r="AZ11" s="142">
        <f t="shared" si="3"/>
      </c>
    </row>
    <row r="12" spans="1:52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7"/>
      <c r="AF12" s="131"/>
      <c r="AG12" s="129"/>
      <c r="AH12" s="129"/>
      <c r="AI12" s="130"/>
      <c r="AJ12" s="131"/>
      <c r="AK12" s="129"/>
      <c r="AL12" s="129"/>
      <c r="AM12" s="130"/>
      <c r="AN12" s="131">
        <v>3002</v>
      </c>
      <c r="AO12" s="129"/>
      <c r="AP12" s="129"/>
      <c r="AQ12" s="138">
        <f t="shared" si="1"/>
      </c>
      <c r="AR12" s="131">
        <v>122</v>
      </c>
      <c r="AS12" s="129"/>
      <c r="AT12" s="129"/>
      <c r="AU12" s="140">
        <f t="shared" si="2"/>
      </c>
      <c r="AV12" s="131">
        <v>177</v>
      </c>
      <c r="AW12" s="129">
        <v>4</v>
      </c>
      <c r="AX12" s="132">
        <f>AW12/AV12*100</f>
        <v>2.2598870056497176</v>
      </c>
      <c r="AY12" s="129">
        <v>84.2</v>
      </c>
      <c r="AZ12" s="142">
        <f t="shared" si="3"/>
        <v>210.5</v>
      </c>
    </row>
    <row r="13" spans="1:52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7"/>
      <c r="AF13" s="131"/>
      <c r="AG13" s="129"/>
      <c r="AH13" s="129"/>
      <c r="AI13" s="130"/>
      <c r="AJ13" s="131"/>
      <c r="AK13" s="129"/>
      <c r="AL13" s="129"/>
      <c r="AM13" s="130"/>
      <c r="AN13" s="131">
        <v>130</v>
      </c>
      <c r="AO13" s="129"/>
      <c r="AP13" s="129"/>
      <c r="AQ13" s="138">
        <f t="shared" si="1"/>
      </c>
      <c r="AR13" s="131">
        <v>10</v>
      </c>
      <c r="AS13" s="129"/>
      <c r="AT13" s="129"/>
      <c r="AU13" s="140">
        <f t="shared" si="2"/>
      </c>
      <c r="AV13" s="131">
        <v>8</v>
      </c>
      <c r="AW13" s="129"/>
      <c r="AX13" s="132"/>
      <c r="AY13" s="129"/>
      <c r="AZ13" s="142">
        <f t="shared" si="3"/>
      </c>
    </row>
    <row r="14" spans="1:52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7"/>
      <c r="AF14" s="131"/>
      <c r="AG14" s="129"/>
      <c r="AH14" s="129"/>
      <c r="AI14" s="130"/>
      <c r="AJ14" s="131"/>
      <c r="AK14" s="129"/>
      <c r="AL14" s="129"/>
      <c r="AM14" s="130"/>
      <c r="AN14" s="131">
        <v>208</v>
      </c>
      <c r="AO14" s="129"/>
      <c r="AP14" s="129"/>
      <c r="AQ14" s="138">
        <f t="shared" si="1"/>
      </c>
      <c r="AR14" s="131"/>
      <c r="AS14" s="129"/>
      <c r="AT14" s="129"/>
      <c r="AU14" s="140">
        <f t="shared" si="2"/>
      </c>
      <c r="AV14" s="131"/>
      <c r="AW14" s="129"/>
      <c r="AX14" s="132"/>
      <c r="AY14" s="129"/>
      <c r="AZ14" s="142">
        <f t="shared" si="3"/>
      </c>
    </row>
    <row r="15" spans="1:52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7"/>
      <c r="AF15" s="131">
        <v>1666</v>
      </c>
      <c r="AG15" s="129"/>
      <c r="AH15" s="129"/>
      <c r="AI15" s="130"/>
      <c r="AJ15" s="131"/>
      <c r="AK15" s="129"/>
      <c r="AL15" s="129"/>
      <c r="AM15" s="130"/>
      <c r="AN15" s="131">
        <v>1166</v>
      </c>
      <c r="AO15" s="129"/>
      <c r="AP15" s="129"/>
      <c r="AQ15" s="138">
        <f t="shared" si="1"/>
      </c>
      <c r="AR15" s="131"/>
      <c r="AS15" s="129"/>
      <c r="AT15" s="129"/>
      <c r="AU15" s="140">
        <f t="shared" si="2"/>
      </c>
      <c r="AV15" s="131"/>
      <c r="AW15" s="129"/>
      <c r="AX15" s="132"/>
      <c r="AY15" s="129"/>
      <c r="AZ15" s="142">
        <f t="shared" si="3"/>
      </c>
    </row>
    <row r="16" spans="1:52" ht="15.75">
      <c r="A16" s="133" t="s">
        <v>39</v>
      </c>
      <c r="B16" s="141">
        <v>225</v>
      </c>
      <c r="C16" s="142">
        <v>75</v>
      </c>
      <c r="D16" s="47">
        <f>C16/B16*100</f>
        <v>33.33333333333333</v>
      </c>
      <c r="E16" s="142">
        <v>60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7"/>
      <c r="AF16" s="131"/>
      <c r="AG16" s="129"/>
      <c r="AH16" s="129"/>
      <c r="AI16" s="130"/>
      <c r="AJ16" s="131"/>
      <c r="AK16" s="129"/>
      <c r="AL16" s="129"/>
      <c r="AM16" s="130"/>
      <c r="AN16" s="131">
        <v>200</v>
      </c>
      <c r="AO16" s="129"/>
      <c r="AP16" s="129"/>
      <c r="AQ16" s="138">
        <f t="shared" si="1"/>
      </c>
      <c r="AR16" s="131"/>
      <c r="AS16" s="129"/>
      <c r="AT16" s="129"/>
      <c r="AU16" s="140">
        <f t="shared" si="2"/>
      </c>
      <c r="AV16" s="131"/>
      <c r="AW16" s="129"/>
      <c r="AX16" s="132"/>
      <c r="AY16" s="129"/>
      <c r="AZ16" s="142">
        <f t="shared" si="3"/>
      </c>
    </row>
    <row r="17" spans="1:52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72"/>
      <c r="AE17" s="144"/>
      <c r="AF17" s="131">
        <v>70</v>
      </c>
      <c r="AG17" s="129"/>
      <c r="AH17" s="129"/>
      <c r="AI17" s="130"/>
      <c r="AJ17" s="131"/>
      <c r="AK17" s="129"/>
      <c r="AL17" s="129"/>
      <c r="AM17" s="130"/>
      <c r="AN17" s="131">
        <v>235</v>
      </c>
      <c r="AO17" s="129"/>
      <c r="AP17" s="129"/>
      <c r="AQ17" s="138">
        <f t="shared" si="1"/>
      </c>
      <c r="AR17" s="131"/>
      <c r="AS17" s="129"/>
      <c r="AT17" s="129"/>
      <c r="AU17" s="140">
        <f t="shared" si="2"/>
      </c>
      <c r="AV17" s="131"/>
      <c r="AW17" s="129"/>
      <c r="AX17" s="132"/>
      <c r="AY17" s="129"/>
      <c r="AZ17" s="142">
        <f t="shared" si="3"/>
      </c>
    </row>
    <row r="18" spans="1:52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7"/>
      <c r="AF18" s="131">
        <v>130</v>
      </c>
      <c r="AG18" s="129"/>
      <c r="AH18" s="129"/>
      <c r="AI18" s="130"/>
      <c r="AJ18" s="131"/>
      <c r="AK18" s="129"/>
      <c r="AL18" s="129"/>
      <c r="AM18" s="130">
        <f>IF(AL18&gt;0,AL18/AK18*10,"")</f>
      </c>
      <c r="AN18" s="131">
        <v>547</v>
      </c>
      <c r="AO18" s="129"/>
      <c r="AP18" s="129"/>
      <c r="AQ18" s="138">
        <f t="shared" si="1"/>
      </c>
      <c r="AR18" s="131">
        <v>2.5</v>
      </c>
      <c r="AS18" s="129"/>
      <c r="AT18" s="129"/>
      <c r="AU18" s="140">
        <f t="shared" si="2"/>
      </c>
      <c r="AV18" s="131">
        <v>0.5</v>
      </c>
      <c r="AW18" s="129"/>
      <c r="AX18" s="132"/>
      <c r="AY18" s="129"/>
      <c r="AZ18" s="142">
        <f t="shared" si="3"/>
      </c>
    </row>
    <row r="19" spans="1:52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7"/>
      <c r="AF19" s="131"/>
      <c r="AG19" s="129"/>
      <c r="AH19" s="129"/>
      <c r="AI19" s="130"/>
      <c r="AJ19" s="131"/>
      <c r="AK19" s="129"/>
      <c r="AL19" s="129"/>
      <c r="AM19" s="130"/>
      <c r="AN19" s="131">
        <v>502</v>
      </c>
      <c r="AO19" s="129"/>
      <c r="AP19" s="129"/>
      <c r="AQ19" s="138">
        <f t="shared" si="1"/>
      </c>
      <c r="AR19" s="131">
        <v>11</v>
      </c>
      <c r="AS19" s="129"/>
      <c r="AT19" s="129"/>
      <c r="AU19" s="140">
        <f t="shared" si="2"/>
      </c>
      <c r="AV19" s="131">
        <v>2</v>
      </c>
      <c r="AW19" s="129"/>
      <c r="AX19" s="132"/>
      <c r="AY19" s="129"/>
      <c r="AZ19" s="142">
        <f t="shared" si="3"/>
      </c>
    </row>
    <row r="20" spans="1:52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/>
      <c r="AD20" s="135"/>
      <c r="AE20" s="137"/>
      <c r="AF20" s="131">
        <v>5</v>
      </c>
      <c r="AG20" s="129"/>
      <c r="AH20" s="129"/>
      <c r="AI20" s="130"/>
      <c r="AJ20" s="131"/>
      <c r="AK20" s="129"/>
      <c r="AL20" s="129"/>
      <c r="AM20" s="130"/>
      <c r="AN20" s="131">
        <v>345</v>
      </c>
      <c r="AO20" s="129"/>
      <c r="AP20" s="129"/>
      <c r="AQ20" s="138">
        <f t="shared" si="1"/>
      </c>
      <c r="AR20" s="131">
        <v>265</v>
      </c>
      <c r="AS20" s="129"/>
      <c r="AT20" s="129"/>
      <c r="AU20" s="140">
        <f t="shared" si="2"/>
      </c>
      <c r="AV20" s="131">
        <v>49</v>
      </c>
      <c r="AW20" s="129"/>
      <c r="AX20" s="132"/>
      <c r="AY20" s="129"/>
      <c r="AZ20" s="142">
        <f t="shared" si="3"/>
      </c>
    </row>
    <row r="21" spans="1:52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7"/>
      <c r="AF21" s="131"/>
      <c r="AG21" s="129"/>
      <c r="AH21" s="129"/>
      <c r="AI21" s="130"/>
      <c r="AJ21" s="131"/>
      <c r="AK21" s="129"/>
      <c r="AL21" s="129"/>
      <c r="AM21" s="130"/>
      <c r="AN21" s="131">
        <v>738</v>
      </c>
      <c r="AO21" s="129"/>
      <c r="AP21" s="129"/>
      <c r="AQ21" s="138">
        <f t="shared" si="1"/>
      </c>
      <c r="AR21" s="131"/>
      <c r="AS21" s="129"/>
      <c r="AT21" s="129"/>
      <c r="AU21" s="140">
        <f t="shared" si="2"/>
      </c>
      <c r="AV21" s="131">
        <v>55</v>
      </c>
      <c r="AW21" s="129"/>
      <c r="AX21" s="132"/>
      <c r="AY21" s="129"/>
      <c r="AZ21" s="142">
        <f t="shared" si="3"/>
      </c>
    </row>
    <row r="22" spans="1:52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7"/>
      <c r="AF22" s="131"/>
      <c r="AG22" s="129"/>
      <c r="AH22" s="129"/>
      <c r="AI22" s="130"/>
      <c r="AJ22" s="131"/>
      <c r="AK22" s="129"/>
      <c r="AL22" s="129"/>
      <c r="AM22" s="130"/>
      <c r="AN22" s="131"/>
      <c r="AO22" s="129"/>
      <c r="AP22" s="129"/>
      <c r="AQ22" s="138"/>
      <c r="AR22" s="131">
        <v>11</v>
      </c>
      <c r="AS22" s="129"/>
      <c r="AT22" s="129"/>
      <c r="AU22" s="140">
        <f t="shared" si="2"/>
      </c>
      <c r="AV22" s="131">
        <v>1</v>
      </c>
      <c r="AW22" s="129"/>
      <c r="AX22" s="132"/>
      <c r="AY22" s="129"/>
      <c r="AZ22" s="142">
        <f t="shared" si="3"/>
      </c>
    </row>
    <row r="23" spans="1:52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7"/>
      <c r="AF23" s="131"/>
      <c r="AG23" s="129"/>
      <c r="AH23" s="129"/>
      <c r="AI23" s="130"/>
      <c r="AJ23" s="131">
        <v>15</v>
      </c>
      <c r="AK23" s="129"/>
      <c r="AL23" s="129"/>
      <c r="AM23" s="130"/>
      <c r="AN23" s="131">
        <v>1487</v>
      </c>
      <c r="AO23" s="129"/>
      <c r="AP23" s="129"/>
      <c r="AQ23" s="138">
        <f>IF(AP23&gt;0,AP23/AO23*10,"")</f>
      </c>
      <c r="AR23" s="131">
        <v>8</v>
      </c>
      <c r="AS23" s="129"/>
      <c r="AT23" s="129"/>
      <c r="AU23" s="140">
        <f t="shared" si="2"/>
      </c>
      <c r="AV23" s="131">
        <v>42</v>
      </c>
      <c r="AW23" s="129"/>
      <c r="AX23" s="132"/>
      <c r="AY23" s="129"/>
      <c r="AZ23" s="142">
        <f t="shared" si="3"/>
      </c>
    </row>
    <row r="24" spans="1:52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7"/>
      <c r="AF24" s="131">
        <v>102</v>
      </c>
      <c r="AG24" s="129"/>
      <c r="AH24" s="129"/>
      <c r="AI24" s="130"/>
      <c r="AJ24" s="131"/>
      <c r="AK24" s="129"/>
      <c r="AL24" s="129"/>
      <c r="AM24" s="130"/>
      <c r="AN24" s="131"/>
      <c r="AO24" s="129"/>
      <c r="AP24" s="129"/>
      <c r="AQ24" s="138"/>
      <c r="AR24" s="131">
        <v>850</v>
      </c>
      <c r="AS24" s="129"/>
      <c r="AT24" s="129"/>
      <c r="AU24" s="140">
        <f t="shared" si="2"/>
      </c>
      <c r="AV24" s="131">
        <v>145</v>
      </c>
      <c r="AW24" s="129"/>
      <c r="AX24" s="132"/>
      <c r="AY24" s="129"/>
      <c r="AZ24" s="142">
        <f t="shared" si="3"/>
      </c>
    </row>
    <row r="25" spans="1:52" ht="15.75">
      <c r="A25" s="219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7"/>
      <c r="AF25" s="131"/>
      <c r="AG25" s="129"/>
      <c r="AH25" s="129"/>
      <c r="AI25" s="130"/>
      <c r="AJ25" s="131"/>
      <c r="AK25" s="129"/>
      <c r="AL25" s="129"/>
      <c r="AM25" s="130"/>
      <c r="AN25" s="131">
        <v>2632</v>
      </c>
      <c r="AO25" s="129"/>
      <c r="AP25" s="129"/>
      <c r="AQ25" s="138">
        <f>IF(AP25&gt;0,AP25/AO25*10,"")</f>
      </c>
      <c r="AR25" s="131">
        <v>25</v>
      </c>
      <c r="AS25" s="129"/>
      <c r="AT25" s="129"/>
      <c r="AU25" s="138">
        <f t="shared" si="2"/>
      </c>
      <c r="AV25" s="131"/>
      <c r="AW25" s="129"/>
      <c r="AX25" s="132"/>
      <c r="AY25" s="129"/>
      <c r="AZ25" s="142">
        <f t="shared" si="3"/>
      </c>
    </row>
    <row r="26" spans="1:52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7"/>
      <c r="AF26" s="131"/>
      <c r="AG26" s="129"/>
      <c r="AH26" s="129"/>
      <c r="AI26" s="130"/>
      <c r="AJ26" s="131"/>
      <c r="AK26" s="129"/>
      <c r="AL26" s="129"/>
      <c r="AM26" s="130"/>
      <c r="AN26" s="131"/>
      <c r="AO26" s="129"/>
      <c r="AP26" s="129"/>
      <c r="AQ26" s="138"/>
      <c r="AR26" s="131"/>
      <c r="AS26" s="129"/>
      <c r="AT26" s="129"/>
      <c r="AU26" s="138"/>
      <c r="AV26" s="131">
        <v>89</v>
      </c>
      <c r="AW26" s="129">
        <v>3.17</v>
      </c>
      <c r="AX26" s="132">
        <f>AW26/AV26*100</f>
        <v>3.561797752808989</v>
      </c>
      <c r="AY26" s="129">
        <v>141</v>
      </c>
      <c r="AZ26" s="142">
        <f t="shared" si="3"/>
        <v>444.79495268138805</v>
      </c>
    </row>
    <row r="27" spans="1:52" ht="15.75">
      <c r="A27" s="98" t="s">
        <v>49</v>
      </c>
      <c r="B27" s="147">
        <f>SUM(B5:B25)</f>
        <v>6177</v>
      </c>
      <c r="C27" s="147">
        <f>SUM(C5:C25)</f>
        <v>5086</v>
      </c>
      <c r="D27" s="103">
        <f>C27/B27*100</f>
        <v>82.337704387243</v>
      </c>
      <c r="E27" s="147">
        <f>SUM(E5:E25)</f>
        <v>5934</v>
      </c>
      <c r="F27" s="106">
        <f>E27/C27*10</f>
        <v>11.667322060558396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0</v>
      </c>
      <c r="AD27" s="147">
        <f>SUM(AD6:AD25)</f>
        <v>0</v>
      </c>
      <c r="AE27" s="153" t="e">
        <f>AD27/AC27*10</f>
        <v>#DIV/0!</v>
      </c>
      <c r="AF27" s="148">
        <f>SUM(AF5:AF25)</f>
        <v>5393</v>
      </c>
      <c r="AG27" s="149"/>
      <c r="AH27" s="149"/>
      <c r="AI27" s="154"/>
      <c r="AJ27" s="148">
        <f>SUM(AJ5:AJ25)</f>
        <v>15</v>
      </c>
      <c r="AK27" s="149"/>
      <c r="AL27" s="149"/>
      <c r="AM27" s="154"/>
      <c r="AN27" s="155">
        <f>SUM(AN6:AN25)</f>
        <v>13021</v>
      </c>
      <c r="AO27" s="156">
        <f>SUM(AO6:AO25)</f>
        <v>0</v>
      </c>
      <c r="AP27" s="156">
        <f>SUM(AP6:AP25)</f>
        <v>0</v>
      </c>
      <c r="AQ27" s="150">
        <f>IF(AP27&gt;0,AP27/AO27*10,"")</f>
      </c>
      <c r="AR27" s="148">
        <f>SUM(AR5:AR25)</f>
        <v>1504.9</v>
      </c>
      <c r="AS27" s="149">
        <f>SUM(AS5:AS25)</f>
        <v>0</v>
      </c>
      <c r="AT27" s="149">
        <f>SUM(AT5:AT25)</f>
        <v>0</v>
      </c>
      <c r="AU27" s="150" t="e">
        <f>AT27/AS27*10</f>
        <v>#DIV/0!</v>
      </c>
      <c r="AV27" s="148">
        <f>SUM(AV5:AV26)</f>
        <v>1328.1</v>
      </c>
      <c r="AW27" s="148">
        <f>SUM(AW5:AW26)</f>
        <v>33.17</v>
      </c>
      <c r="AX27" s="157">
        <f>AW27/AV27*100</f>
        <v>2.49755289511332</v>
      </c>
      <c r="AY27" s="148">
        <f>SUM(AY5:AY26)</f>
        <v>857.2</v>
      </c>
      <c r="AZ27" s="158">
        <f t="shared" si="3"/>
        <v>258.4262888151944</v>
      </c>
    </row>
    <row r="28" spans="1:52" ht="15.75">
      <c r="A28" s="159" t="s">
        <v>50</v>
      </c>
      <c r="B28" s="141">
        <v>7277</v>
      </c>
      <c r="C28" s="141">
        <v>6213</v>
      </c>
      <c r="D28" s="47">
        <v>85.37859007832898</v>
      </c>
      <c r="E28" s="141">
        <v>3317.8</v>
      </c>
      <c r="F28" s="160">
        <v>5.340093352647674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/>
      <c r="AC28" s="72"/>
      <c r="AD28" s="72"/>
      <c r="AE28" s="144"/>
      <c r="AF28" s="57"/>
      <c r="AG28" s="72"/>
      <c r="AH28" s="72"/>
      <c r="AI28" s="144"/>
      <c r="AJ28" s="57"/>
      <c r="AK28" s="72"/>
      <c r="AL28" s="72"/>
      <c r="AM28" s="144"/>
      <c r="AN28" s="57"/>
      <c r="AO28" s="72"/>
      <c r="AP28" s="72"/>
      <c r="AQ28" s="160"/>
      <c r="AR28" s="57"/>
      <c r="AS28" s="72"/>
      <c r="AT28" s="72"/>
      <c r="AU28" s="160"/>
      <c r="AV28" s="57">
        <v>1282.7</v>
      </c>
      <c r="AW28" s="72">
        <v>19.9</v>
      </c>
      <c r="AX28" s="93">
        <v>1.5514149840180866</v>
      </c>
      <c r="AY28" s="72">
        <v>510</v>
      </c>
      <c r="AZ28" s="47">
        <v>256.2814070351759</v>
      </c>
    </row>
  </sheetData>
  <sheetProtection selectLockedCells="1" selectUnlockedCells="1"/>
  <mergeCells count="15">
    <mergeCell ref="AR3:AU3"/>
    <mergeCell ref="B1:AZ1"/>
    <mergeCell ref="AY2:AZ2"/>
    <mergeCell ref="X3:AA3"/>
    <mergeCell ref="AB3:AE3"/>
    <mergeCell ref="P3:S3"/>
    <mergeCell ref="T3:W3"/>
    <mergeCell ref="AV3:AZ3"/>
    <mergeCell ref="AF3:AI3"/>
    <mergeCell ref="AJ3:AM3"/>
    <mergeCell ref="AN3:AQ3"/>
    <mergeCell ref="A3:A4"/>
    <mergeCell ref="B3:F3"/>
    <mergeCell ref="G3:K3"/>
    <mergeCell ref="L3:O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199" t="s">
        <v>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00">
        <v>42963</v>
      </c>
      <c r="M1" s="200"/>
    </row>
    <row r="2" spans="1:9" ht="18.75" customHeight="1">
      <c r="A2" s="1"/>
      <c r="F2" s="201"/>
      <c r="G2" s="201"/>
      <c r="H2" s="201"/>
      <c r="I2" s="201"/>
    </row>
    <row r="3" spans="1:13" ht="18.75" customHeight="1">
      <c r="A3" s="202" t="s">
        <v>71</v>
      </c>
      <c r="B3" s="202" t="s">
        <v>72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8.75" customHeight="1">
      <c r="A4" s="202"/>
      <c r="B4" s="202" t="s">
        <v>73</v>
      </c>
      <c r="C4" s="202"/>
      <c r="D4" s="202"/>
      <c r="E4" s="202"/>
      <c r="F4" s="202" t="s">
        <v>74</v>
      </c>
      <c r="G4" s="202"/>
      <c r="H4" s="202"/>
      <c r="I4" s="202"/>
      <c r="J4" s="202" t="s">
        <v>75</v>
      </c>
      <c r="K4" s="202"/>
      <c r="L4" s="202"/>
      <c r="M4" s="202"/>
    </row>
    <row r="5" spans="1:13" ht="18.75">
      <c r="A5" s="202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4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250</v>
      </c>
      <c r="L7" s="6">
        <v>250</v>
      </c>
      <c r="M7" s="6">
        <f>L7/J7*100</f>
        <v>61.88118811881188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4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6120</v>
      </c>
      <c r="H11" s="6">
        <v>6120</v>
      </c>
      <c r="I11" s="6">
        <f t="shared" si="1"/>
        <v>97.35921094495704</v>
      </c>
      <c r="J11" s="8"/>
      <c r="K11" s="6"/>
      <c r="L11" s="6"/>
      <c r="M11" s="6"/>
    </row>
    <row r="12" spans="1:13" ht="18.75">
      <c r="A12" s="4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2100</v>
      </c>
      <c r="H12" s="6">
        <v>2100</v>
      </c>
      <c r="I12" s="6">
        <f t="shared" si="1"/>
        <v>84.9514563106796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3706</v>
      </c>
      <c r="H13" s="6">
        <v>3706</v>
      </c>
      <c r="I13" s="6">
        <f t="shared" si="1"/>
        <v>35.72048192771084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1605</v>
      </c>
      <c r="D21" s="5">
        <v>1605</v>
      </c>
      <c r="E21" s="6">
        <f t="shared" si="0"/>
        <v>91.66190748143917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4123</v>
      </c>
      <c r="D26" s="5">
        <v>4123</v>
      </c>
      <c r="E26" s="6">
        <f t="shared" si="0"/>
        <v>94.15391641927381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67230</v>
      </c>
      <c r="D27" s="14">
        <f>SUM(D6:D26)</f>
        <v>67230</v>
      </c>
      <c r="E27" s="15">
        <f>D27/B27*100</f>
        <v>99.4056068133428</v>
      </c>
      <c r="F27" s="15">
        <f>SUM(F6:F26)</f>
        <v>56796</v>
      </c>
      <c r="G27" s="15">
        <f>SUM(G6:G26)</f>
        <v>48205</v>
      </c>
      <c r="H27" s="15">
        <f>SUM(H6:H26)</f>
        <v>48205</v>
      </c>
      <c r="I27" s="16">
        <f>H27/F27*100</f>
        <v>84.87393478413972</v>
      </c>
      <c r="J27" s="15">
        <f>SUM(J6:J26)</f>
        <v>1207</v>
      </c>
      <c r="K27" s="15">
        <f>SUM(K6:K26)</f>
        <v>250</v>
      </c>
      <c r="L27" s="15">
        <f>SUM(L6:L26)</f>
        <v>250</v>
      </c>
      <c r="M27" s="16">
        <f>L27/J27*100</f>
        <v>20.71251035625518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tabSelected="1" view="pageBreakPreview" zoomScaleSheetLayoutView="100" zoomScalePageLayoutView="0" workbookViewId="0" topLeftCell="A1">
      <selection activeCell="B28" sqref="B28:U28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8.125" style="0" customWidth="1"/>
  </cols>
  <sheetData>
    <row r="2" spans="1:21" ht="44.25" customHeight="1">
      <c r="A2" s="35"/>
      <c r="B2" s="203" t="s">
        <v>88</v>
      </c>
      <c r="C2" s="203"/>
      <c r="D2" s="203"/>
      <c r="E2" s="203"/>
      <c r="F2" s="203"/>
      <c r="G2" s="203"/>
      <c r="H2" s="203"/>
      <c r="I2" s="203"/>
      <c r="J2" s="203"/>
      <c r="K2" s="203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05">
        <v>42963</v>
      </c>
      <c r="K3" s="205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06" t="s">
        <v>0</v>
      </c>
      <c r="B4" s="206" t="s">
        <v>80</v>
      </c>
      <c r="C4" s="206"/>
      <c r="D4" s="206"/>
      <c r="E4" s="206"/>
      <c r="F4" s="206"/>
      <c r="G4" s="204" t="s">
        <v>81</v>
      </c>
      <c r="H4" s="204"/>
      <c r="I4" s="204"/>
      <c r="J4" s="204"/>
      <c r="K4" s="204"/>
      <c r="L4" s="204" t="s">
        <v>82</v>
      </c>
      <c r="M4" s="204"/>
      <c r="N4" s="204"/>
      <c r="O4" s="204"/>
      <c r="P4" s="204"/>
      <c r="Q4" s="204" t="s">
        <v>83</v>
      </c>
      <c r="R4" s="204"/>
      <c r="S4" s="204"/>
      <c r="T4" s="204"/>
      <c r="U4" s="204"/>
    </row>
    <row r="5" spans="1:21" ht="31.5">
      <c r="A5" s="206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24" t="s">
        <v>29</v>
      </c>
      <c r="B7" s="25">
        <v>3000</v>
      </c>
      <c r="C7" s="26">
        <v>0.5</v>
      </c>
      <c r="D7" s="29">
        <v>3575</v>
      </c>
      <c r="E7" s="27">
        <f aca="true" t="shared" si="0" ref="E7:E26">C7+D7</f>
        <v>3575.5</v>
      </c>
      <c r="F7" s="26">
        <f aca="true" t="shared" si="1" ref="F7:F26">(E7*100)/B7</f>
        <v>119.18333333333334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/>
      <c r="O7" s="27"/>
      <c r="P7" s="27"/>
      <c r="Q7" s="25">
        <v>5000</v>
      </c>
      <c r="R7" s="27"/>
      <c r="S7" s="29">
        <v>4640</v>
      </c>
      <c r="T7" s="27">
        <f aca="true" t="shared" si="4" ref="T7:T27">S7+R7</f>
        <v>4640</v>
      </c>
      <c r="U7" s="27">
        <f aca="true" t="shared" si="5" ref="U7:U26">(T7*100)/Q7</f>
        <v>92.8</v>
      </c>
    </row>
    <row r="8" spans="1:21" ht="15.75">
      <c r="A8" s="30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/>
      <c r="O8" s="27"/>
      <c r="P8" s="27"/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2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/>
      <c r="O9" s="27"/>
      <c r="P9" s="27"/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24" t="s">
        <v>34</v>
      </c>
      <c r="B12" s="25">
        <v>1215</v>
      </c>
      <c r="C12" s="26">
        <v>212</v>
      </c>
      <c r="D12" s="29">
        <v>2026</v>
      </c>
      <c r="E12" s="27">
        <f t="shared" si="0"/>
        <v>2238</v>
      </c>
      <c r="F12" s="26">
        <f t="shared" si="1"/>
        <v>184.19753086419752</v>
      </c>
      <c r="G12" s="28">
        <v>4200</v>
      </c>
      <c r="H12" s="27">
        <v>900</v>
      </c>
      <c r="I12" s="29">
        <v>3080</v>
      </c>
      <c r="J12" s="27">
        <f t="shared" si="2"/>
        <v>3980</v>
      </c>
      <c r="K12" s="26">
        <f t="shared" si="3"/>
        <v>94.76190476190476</v>
      </c>
      <c r="L12" s="28">
        <v>1580</v>
      </c>
      <c r="M12" s="27">
        <v>69</v>
      </c>
      <c r="N12" s="29"/>
      <c r="O12" s="27">
        <f t="shared" si="6"/>
        <v>69</v>
      </c>
      <c r="P12" s="27">
        <f t="shared" si="7"/>
        <v>4.367088607594937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220" t="s">
        <v>35</v>
      </c>
      <c r="B13" s="25">
        <v>880</v>
      </c>
      <c r="C13" s="26">
        <v>60</v>
      </c>
      <c r="D13" s="29">
        <v>2215</v>
      </c>
      <c r="E13" s="27">
        <f t="shared" si="0"/>
        <v>2275</v>
      </c>
      <c r="F13" s="26">
        <f t="shared" si="1"/>
        <v>258.52272727272725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/>
      <c r="O13" s="27">
        <f t="shared" si="6"/>
        <v>370</v>
      </c>
      <c r="P13" s="27">
        <f t="shared" si="7"/>
        <v>12.89198606271777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/>
      <c r="O16" s="27">
        <f t="shared" si="6"/>
        <v>740</v>
      </c>
      <c r="P16" s="27">
        <f t="shared" si="7"/>
        <v>32.888888888888886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220" t="s">
        <v>41</v>
      </c>
      <c r="B19" s="25">
        <v>1500</v>
      </c>
      <c r="C19" s="26">
        <v>412</v>
      </c>
      <c r="D19" s="29">
        <v>2459</v>
      </c>
      <c r="E19" s="27">
        <f t="shared" si="0"/>
        <v>2871</v>
      </c>
      <c r="F19" s="26">
        <f t="shared" si="1"/>
        <v>191.4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380</v>
      </c>
      <c r="O19" s="27">
        <f t="shared" si="6"/>
        <v>670</v>
      </c>
      <c r="P19" s="27">
        <f t="shared" si="7"/>
        <v>55.833333333333336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3140</v>
      </c>
      <c r="E21" s="27">
        <f t="shared" si="0"/>
        <v>3187.5</v>
      </c>
      <c r="F21" s="26">
        <f t="shared" si="1"/>
        <v>111.64623467600701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/>
      <c r="O21" s="27">
        <f t="shared" si="6"/>
        <v>214</v>
      </c>
      <c r="P21" s="27">
        <f t="shared" si="7"/>
        <v>10.439024390243903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/>
      <c r="O24" s="27">
        <f t="shared" si="6"/>
        <v>225.8</v>
      </c>
      <c r="P24" s="27">
        <f t="shared" si="7"/>
        <v>17.77952755905512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36300</v>
      </c>
      <c r="J26" s="27">
        <f t="shared" si="2"/>
        <v>43014</v>
      </c>
      <c r="K26" s="26">
        <f>(J26*100)/G26</f>
        <v>296.11730689797605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63259</v>
      </c>
      <c r="E27" s="33">
        <f>C27+D27</f>
        <v>69819.7</v>
      </c>
      <c r="F27" s="34">
        <f>(E27*100)/B27</f>
        <v>152.34829474786707</v>
      </c>
      <c r="G27" s="33">
        <f>SUM(G6:G26)</f>
        <v>86553</v>
      </c>
      <c r="H27" s="33">
        <f>SUM(H6:H26)</f>
        <v>29312.6</v>
      </c>
      <c r="I27" s="33">
        <f>SUM(I6:I26)</f>
        <v>151995</v>
      </c>
      <c r="J27" s="33">
        <f t="shared" si="2"/>
        <v>181307.6</v>
      </c>
      <c r="K27" s="34">
        <f>(J27*100)/G27</f>
        <v>209.47581250794312</v>
      </c>
      <c r="L27" s="33">
        <f>SUM(L6:L26)</f>
        <v>44001</v>
      </c>
      <c r="M27" s="33">
        <f>SUM(M6:M26)</f>
        <v>6347.2</v>
      </c>
      <c r="N27" s="33">
        <f>SUM(N6:N26)</f>
        <v>380</v>
      </c>
      <c r="O27" s="33">
        <f t="shared" si="6"/>
        <v>6727.2</v>
      </c>
      <c r="P27" s="34">
        <f>(O27*100)/L27</f>
        <v>15.288743437649144</v>
      </c>
      <c r="Q27" s="33">
        <f>SUM(Q6:Q26)</f>
        <v>191444</v>
      </c>
      <c r="R27" s="33">
        <f>SUM(R6:R26)</f>
        <v>60420.4</v>
      </c>
      <c r="S27" s="33">
        <f>SUM(S6:S26)</f>
        <v>4640</v>
      </c>
      <c r="T27" s="33">
        <f t="shared" si="4"/>
        <v>65060.4</v>
      </c>
      <c r="U27" s="33">
        <f>(T27*100)/Q27</f>
        <v>33.98403710745701</v>
      </c>
    </row>
    <row r="28" spans="1:21" ht="15.75">
      <c r="A28" s="24" t="s">
        <v>50</v>
      </c>
      <c r="B28" s="27">
        <v>44327</v>
      </c>
      <c r="C28" s="27">
        <v>3460</v>
      </c>
      <c r="D28" s="27">
        <v>60335</v>
      </c>
      <c r="E28" s="27">
        <v>63795</v>
      </c>
      <c r="F28" s="27">
        <v>143.91905610575947</v>
      </c>
      <c r="G28" s="27">
        <v>99866</v>
      </c>
      <c r="H28" s="27">
        <v>18758</v>
      </c>
      <c r="I28" s="27">
        <v>117357</v>
      </c>
      <c r="J28" s="27">
        <v>136115</v>
      </c>
      <c r="K28" s="26">
        <v>136.2976388360403</v>
      </c>
      <c r="L28" s="27">
        <v>47951</v>
      </c>
      <c r="M28" s="27">
        <v>4898</v>
      </c>
      <c r="N28" s="29">
        <v>19719</v>
      </c>
      <c r="O28" s="27">
        <v>24617</v>
      </c>
      <c r="P28" s="29">
        <v>51.33782402869596</v>
      </c>
      <c r="Q28" s="27">
        <v>188247</v>
      </c>
      <c r="R28" s="27">
        <v>78468</v>
      </c>
      <c r="S28" s="29">
        <v>3443</v>
      </c>
      <c r="T28" s="27">
        <v>81911</v>
      </c>
      <c r="U28" s="27">
        <v>43.51251281560928</v>
      </c>
    </row>
  </sheetData>
  <sheetProtection selectLockedCells="1" selectUnlockedCells="1"/>
  <mergeCells count="7">
    <mergeCell ref="A4:A5"/>
    <mergeCell ref="B4:F4"/>
    <mergeCell ref="G4:K4"/>
    <mergeCell ref="B2:K2"/>
    <mergeCell ref="L4:P4"/>
    <mergeCell ref="Q4:U4"/>
    <mergeCell ref="J3:K3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61"/>
      <c r="B1" s="207" t="s">
        <v>89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10">
        <v>42963</v>
      </c>
      <c r="P1" s="210"/>
    </row>
    <row r="2" spans="1:16" ht="15.75">
      <c r="A2" s="161" t="s">
        <v>90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62"/>
      <c r="P2" s="162"/>
    </row>
    <row r="3" spans="1:16" ht="14.25">
      <c r="A3" s="211" t="s">
        <v>91</v>
      </c>
      <c r="B3" s="212" t="s">
        <v>92</v>
      </c>
      <c r="C3" s="212"/>
      <c r="D3" s="212"/>
      <c r="E3" s="213" t="s">
        <v>93</v>
      </c>
      <c r="F3" s="213"/>
      <c r="G3" s="213"/>
      <c r="H3" s="213"/>
      <c r="I3" s="213"/>
      <c r="J3" s="213"/>
      <c r="K3" s="214" t="s">
        <v>94</v>
      </c>
      <c r="L3" s="214"/>
      <c r="M3" s="212" t="s">
        <v>95</v>
      </c>
      <c r="N3" s="212"/>
      <c r="O3" s="212"/>
      <c r="P3" s="212"/>
    </row>
    <row r="4" spans="1:16" ht="15">
      <c r="A4" s="211"/>
      <c r="B4" s="215" t="s">
        <v>96</v>
      </c>
      <c r="C4" s="216" t="s">
        <v>97</v>
      </c>
      <c r="D4" s="216"/>
      <c r="E4" s="213"/>
      <c r="F4" s="213"/>
      <c r="G4" s="213"/>
      <c r="H4" s="213"/>
      <c r="I4" s="213"/>
      <c r="J4" s="213"/>
      <c r="K4" s="216" t="s">
        <v>98</v>
      </c>
      <c r="L4" s="216"/>
      <c r="M4" s="217" t="s">
        <v>99</v>
      </c>
      <c r="N4" s="217"/>
      <c r="O4" s="217" t="s">
        <v>100</v>
      </c>
      <c r="P4" s="217"/>
    </row>
    <row r="5" spans="1:16" ht="15">
      <c r="A5" s="211"/>
      <c r="B5" s="215"/>
      <c r="C5" s="216" t="s">
        <v>101</v>
      </c>
      <c r="D5" s="216"/>
      <c r="E5" s="216" t="s">
        <v>102</v>
      </c>
      <c r="F5" s="216"/>
      <c r="G5" s="218" t="s">
        <v>103</v>
      </c>
      <c r="H5" s="218"/>
      <c r="I5" s="218" t="s">
        <v>104</v>
      </c>
      <c r="J5" s="218"/>
      <c r="K5" s="185" t="s">
        <v>105</v>
      </c>
      <c r="L5" s="185"/>
      <c r="M5" s="185" t="s">
        <v>103</v>
      </c>
      <c r="N5" s="185"/>
      <c r="O5" s="185" t="s">
        <v>103</v>
      </c>
      <c r="P5" s="185"/>
    </row>
    <row r="6" spans="1:16" ht="15">
      <c r="A6" s="211"/>
      <c r="B6" s="215"/>
      <c r="C6" s="165" t="s">
        <v>115</v>
      </c>
      <c r="D6" s="165" t="s">
        <v>117</v>
      </c>
      <c r="E6" s="164" t="s">
        <v>106</v>
      </c>
      <c r="F6" s="164" t="s">
        <v>107</v>
      </c>
      <c r="G6" s="164" t="s">
        <v>106</v>
      </c>
      <c r="H6" s="164" t="s">
        <v>107</v>
      </c>
      <c r="I6" s="164" t="s">
        <v>106</v>
      </c>
      <c r="J6" s="164" t="s">
        <v>107</v>
      </c>
      <c r="K6" s="164" t="s">
        <v>106</v>
      </c>
      <c r="L6" s="164" t="s">
        <v>107</v>
      </c>
      <c r="M6" s="164" t="s">
        <v>106</v>
      </c>
      <c r="N6" s="164" t="s">
        <v>107</v>
      </c>
      <c r="O6" s="164" t="s">
        <v>106</v>
      </c>
      <c r="P6" s="164" t="s">
        <v>107</v>
      </c>
    </row>
    <row r="7" spans="1:16" ht="14.25" customHeight="1">
      <c r="A7" s="166" t="s">
        <v>28</v>
      </c>
      <c r="B7" s="167">
        <v>56</v>
      </c>
      <c r="C7" s="167">
        <v>56</v>
      </c>
      <c r="D7" s="167">
        <v>56</v>
      </c>
      <c r="E7" s="168">
        <v>41.50344827586204</v>
      </c>
      <c r="F7" s="168">
        <v>44.4</v>
      </c>
      <c r="G7" s="168">
        <v>0.4</v>
      </c>
      <c r="H7" s="168">
        <v>0.4</v>
      </c>
      <c r="I7" s="168">
        <v>0.3</v>
      </c>
      <c r="J7" s="168">
        <v>0.3</v>
      </c>
      <c r="K7" s="169">
        <f aca="true" t="shared" si="0" ref="K7:K28">G7/D7*1000</f>
        <v>7.142857142857143</v>
      </c>
      <c r="L7" s="169">
        <v>7.142857142857143</v>
      </c>
      <c r="M7" s="170">
        <v>86.07000000000001</v>
      </c>
      <c r="N7" s="170">
        <v>6.5</v>
      </c>
      <c r="O7" s="171">
        <v>0.5</v>
      </c>
      <c r="P7" s="171">
        <v>0.5</v>
      </c>
    </row>
    <row r="8" spans="1:16" ht="15">
      <c r="A8" s="166" t="s">
        <v>108</v>
      </c>
      <c r="B8" s="167">
        <v>1181</v>
      </c>
      <c r="C8" s="167">
        <v>1234</v>
      </c>
      <c r="D8" s="167">
        <v>1234</v>
      </c>
      <c r="E8" s="168">
        <v>1411.7034482758625</v>
      </c>
      <c r="F8" s="168">
        <v>1174.2</v>
      </c>
      <c r="G8" s="168">
        <v>13.7</v>
      </c>
      <c r="H8" s="168">
        <v>13.2</v>
      </c>
      <c r="I8" s="168">
        <v>12.6</v>
      </c>
      <c r="J8" s="168">
        <v>11.6</v>
      </c>
      <c r="K8" s="169">
        <f t="shared" si="0"/>
        <v>11.102106969205835</v>
      </c>
      <c r="L8" s="169">
        <v>11.881188118811881</v>
      </c>
      <c r="M8" s="170">
        <v>605</v>
      </c>
      <c r="N8" s="170">
        <v>465</v>
      </c>
      <c r="O8" s="171">
        <v>3</v>
      </c>
      <c r="P8" s="171">
        <v>3</v>
      </c>
    </row>
    <row r="9" spans="1:16" ht="15">
      <c r="A9" s="186" t="s">
        <v>109</v>
      </c>
      <c r="B9" s="167">
        <v>1130</v>
      </c>
      <c r="C9" s="167">
        <v>1130</v>
      </c>
      <c r="D9" s="167">
        <v>1130</v>
      </c>
      <c r="E9" s="168">
        <v>2666.35172413793</v>
      </c>
      <c r="F9" s="168">
        <v>1277.1</v>
      </c>
      <c r="G9" s="168">
        <v>14.9</v>
      </c>
      <c r="H9" s="168">
        <v>12.9</v>
      </c>
      <c r="I9" s="168">
        <v>14.3</v>
      </c>
      <c r="J9" s="168">
        <v>11.3</v>
      </c>
      <c r="K9" s="169">
        <f t="shared" si="0"/>
        <v>13.185840707964603</v>
      </c>
      <c r="L9" s="169">
        <v>11.22715404699739</v>
      </c>
      <c r="M9" s="170">
        <v>1044</v>
      </c>
      <c r="N9" s="170">
        <v>576</v>
      </c>
      <c r="O9" s="171">
        <v>4.5</v>
      </c>
      <c r="P9" s="171">
        <v>4</v>
      </c>
    </row>
    <row r="10" spans="1:16" ht="15">
      <c r="A10" s="187" t="s">
        <v>31</v>
      </c>
      <c r="B10" s="167">
        <v>353</v>
      </c>
      <c r="C10" s="167">
        <v>377</v>
      </c>
      <c r="D10" s="167">
        <v>377</v>
      </c>
      <c r="E10" s="168">
        <v>444.9310344827585</v>
      </c>
      <c r="F10" s="168">
        <v>319.2</v>
      </c>
      <c r="G10" s="168">
        <v>3.6</v>
      </c>
      <c r="H10" s="168">
        <v>3.1</v>
      </c>
      <c r="I10" s="168">
        <v>3.5</v>
      </c>
      <c r="J10" s="168">
        <v>3</v>
      </c>
      <c r="K10" s="169">
        <f t="shared" si="0"/>
        <v>9.549071618037136</v>
      </c>
      <c r="L10" s="169">
        <v>9.30930930930931</v>
      </c>
      <c r="M10" s="170">
        <v>604</v>
      </c>
      <c r="N10" s="170">
        <v>635.5</v>
      </c>
      <c r="O10" s="171">
        <v>3.5</v>
      </c>
      <c r="P10" s="171">
        <v>4</v>
      </c>
    </row>
    <row r="11" spans="1:16" ht="15">
      <c r="A11" s="186" t="s">
        <v>32</v>
      </c>
      <c r="B11" s="167">
        <v>690</v>
      </c>
      <c r="C11" s="167">
        <v>690</v>
      </c>
      <c r="D11" s="167">
        <v>690</v>
      </c>
      <c r="E11" s="168">
        <v>1271.1310344827584</v>
      </c>
      <c r="F11" s="168">
        <v>852.1</v>
      </c>
      <c r="G11" s="168">
        <v>8.8</v>
      </c>
      <c r="H11" s="168">
        <v>8.9</v>
      </c>
      <c r="I11" s="168">
        <v>7.7</v>
      </c>
      <c r="J11" s="168">
        <v>7.8</v>
      </c>
      <c r="K11" s="169">
        <f t="shared" si="0"/>
        <v>12.753623188405799</v>
      </c>
      <c r="L11" s="169">
        <v>12.898550724637682</v>
      </c>
      <c r="M11" s="170">
        <v>1335</v>
      </c>
      <c r="N11" s="170">
        <v>815</v>
      </c>
      <c r="O11" s="171">
        <v>6</v>
      </c>
      <c r="P11" s="171">
        <v>10.5</v>
      </c>
    </row>
    <row r="12" spans="1:16" ht="15">
      <c r="A12" s="186" t="s">
        <v>33</v>
      </c>
      <c r="B12" s="167">
        <v>467</v>
      </c>
      <c r="C12" s="167">
        <v>476</v>
      </c>
      <c r="D12" s="167">
        <v>476</v>
      </c>
      <c r="E12" s="168">
        <v>837.2206896551724</v>
      </c>
      <c r="F12" s="168">
        <v>786.9</v>
      </c>
      <c r="G12" s="168">
        <v>8.8</v>
      </c>
      <c r="H12" s="168">
        <v>8.1</v>
      </c>
      <c r="I12" s="168">
        <v>8.7</v>
      </c>
      <c r="J12" s="168">
        <v>7.9</v>
      </c>
      <c r="K12" s="169">
        <f t="shared" si="0"/>
        <v>18.487394957983195</v>
      </c>
      <c r="L12" s="169">
        <v>17.344753747323338</v>
      </c>
      <c r="M12" s="170">
        <v>2111.4</v>
      </c>
      <c r="N12" s="170">
        <v>941.4</v>
      </c>
      <c r="O12" s="171">
        <v>10</v>
      </c>
      <c r="P12" s="171">
        <v>10.3</v>
      </c>
    </row>
    <row r="13" spans="1:16" ht="15">
      <c r="A13" s="186" t="s">
        <v>34</v>
      </c>
      <c r="B13" s="167">
        <v>857</v>
      </c>
      <c r="C13" s="167">
        <v>857</v>
      </c>
      <c r="D13" s="167">
        <v>857</v>
      </c>
      <c r="E13" s="168">
        <v>1712</v>
      </c>
      <c r="F13" s="168">
        <v>1762</v>
      </c>
      <c r="G13" s="168">
        <v>11.5</v>
      </c>
      <c r="H13" s="168">
        <v>19.5</v>
      </c>
      <c r="I13" s="168">
        <v>9.1</v>
      </c>
      <c r="J13" s="168">
        <v>16.6</v>
      </c>
      <c r="K13" s="169">
        <f t="shared" si="0"/>
        <v>13.418903150525088</v>
      </c>
      <c r="L13" s="169">
        <v>14.130434782608695</v>
      </c>
      <c r="M13" s="170">
        <v>570</v>
      </c>
      <c r="N13" s="170">
        <v>448</v>
      </c>
      <c r="O13" s="171">
        <v>3</v>
      </c>
      <c r="P13" s="171">
        <v>3</v>
      </c>
    </row>
    <row r="14" spans="1:16" ht="15">
      <c r="A14" s="186" t="s">
        <v>35</v>
      </c>
      <c r="B14" s="167">
        <v>2742</v>
      </c>
      <c r="C14" s="167">
        <v>2742</v>
      </c>
      <c r="D14" s="167">
        <v>2742</v>
      </c>
      <c r="E14" s="168">
        <v>4443.917241379311</v>
      </c>
      <c r="F14" s="168">
        <v>3727.8</v>
      </c>
      <c r="G14" s="168">
        <v>30</v>
      </c>
      <c r="H14" s="168">
        <v>37.8</v>
      </c>
      <c r="I14" s="168">
        <v>28.9</v>
      </c>
      <c r="J14" s="168">
        <v>33.8</v>
      </c>
      <c r="K14" s="169">
        <f t="shared" si="0"/>
        <v>10.940919037199125</v>
      </c>
      <c r="L14" s="169">
        <v>13.785557986870897</v>
      </c>
      <c r="M14" s="170">
        <v>2351.8199999999997</v>
      </c>
      <c r="N14" s="170">
        <v>1824</v>
      </c>
      <c r="O14" s="171">
        <v>27</v>
      </c>
      <c r="P14" s="171">
        <v>27</v>
      </c>
    </row>
    <row r="15" spans="1:16" ht="15">
      <c r="A15" s="186" t="s">
        <v>36</v>
      </c>
      <c r="B15" s="167">
        <v>709</v>
      </c>
      <c r="C15" s="167">
        <v>700</v>
      </c>
      <c r="D15" s="167">
        <v>700</v>
      </c>
      <c r="E15" s="168">
        <v>1131</v>
      </c>
      <c r="F15" s="168">
        <v>1036.1</v>
      </c>
      <c r="G15" s="168">
        <v>7.4</v>
      </c>
      <c r="H15" s="168">
        <v>7.8</v>
      </c>
      <c r="I15" s="168">
        <v>7</v>
      </c>
      <c r="J15" s="168">
        <v>7.3</v>
      </c>
      <c r="K15" s="169">
        <f t="shared" si="0"/>
        <v>10.571428571428571</v>
      </c>
      <c r="L15" s="169">
        <v>11.04815864022663</v>
      </c>
      <c r="M15" s="170">
        <v>54</v>
      </c>
      <c r="N15" s="170">
        <v>47.6</v>
      </c>
      <c r="O15" s="171">
        <v>0.3</v>
      </c>
      <c r="P15" s="171">
        <v>0.3</v>
      </c>
    </row>
    <row r="16" spans="1:16" ht="15" customHeight="1">
      <c r="A16" s="186" t="s">
        <v>37</v>
      </c>
      <c r="B16" s="167">
        <v>600</v>
      </c>
      <c r="C16" s="167">
        <v>639</v>
      </c>
      <c r="D16" s="167">
        <v>639</v>
      </c>
      <c r="E16" s="168">
        <v>1030.9034482758623</v>
      </c>
      <c r="F16" s="168">
        <v>983.7</v>
      </c>
      <c r="G16" s="168">
        <v>9.7</v>
      </c>
      <c r="H16" s="168">
        <v>8.6</v>
      </c>
      <c r="I16" s="168">
        <v>8.2</v>
      </c>
      <c r="J16" s="168">
        <v>7.9</v>
      </c>
      <c r="K16" s="169">
        <f t="shared" si="0"/>
        <v>15.17996870109546</v>
      </c>
      <c r="L16" s="169">
        <v>14.429530201342281</v>
      </c>
      <c r="M16" s="170">
        <v>2775</v>
      </c>
      <c r="N16" s="170">
        <v>1432</v>
      </c>
      <c r="O16" s="171">
        <v>15</v>
      </c>
      <c r="P16" s="171">
        <v>15</v>
      </c>
    </row>
    <row r="17" spans="1:16" ht="15">
      <c r="A17" s="186" t="s">
        <v>38</v>
      </c>
      <c r="B17" s="167">
        <v>970</v>
      </c>
      <c r="C17" s="167">
        <v>980</v>
      </c>
      <c r="D17" s="167">
        <v>980</v>
      </c>
      <c r="E17" s="168">
        <v>2042.9310344827584</v>
      </c>
      <c r="F17" s="168">
        <v>1618.8</v>
      </c>
      <c r="G17" s="168">
        <v>17.7</v>
      </c>
      <c r="H17" s="168">
        <v>17.1</v>
      </c>
      <c r="I17" s="168">
        <v>18.1</v>
      </c>
      <c r="J17" s="168">
        <v>16.9</v>
      </c>
      <c r="K17" s="169">
        <f t="shared" si="0"/>
        <v>18.061224489795915</v>
      </c>
      <c r="L17" s="169">
        <v>18.000000000000004</v>
      </c>
      <c r="M17" s="170">
        <v>507.7</v>
      </c>
      <c r="N17" s="170">
        <v>990</v>
      </c>
      <c r="O17" s="171">
        <v>5</v>
      </c>
      <c r="P17" s="171">
        <v>5</v>
      </c>
    </row>
    <row r="18" spans="1:16" ht="15">
      <c r="A18" s="187" t="s">
        <v>39</v>
      </c>
      <c r="B18" s="167">
        <v>473</v>
      </c>
      <c r="C18" s="167">
        <v>521</v>
      </c>
      <c r="D18" s="167">
        <v>521</v>
      </c>
      <c r="E18" s="168">
        <v>1080.6</v>
      </c>
      <c r="F18" s="168">
        <v>504.6</v>
      </c>
      <c r="G18" s="168">
        <v>5.2</v>
      </c>
      <c r="H18" s="168">
        <v>4.2</v>
      </c>
      <c r="I18" s="168">
        <v>3.6</v>
      </c>
      <c r="J18" s="168">
        <v>2.9</v>
      </c>
      <c r="K18" s="169">
        <f t="shared" si="0"/>
        <v>9.980806142034549</v>
      </c>
      <c r="L18" s="169">
        <v>10.99476439790576</v>
      </c>
      <c r="M18" s="170">
        <v>2453.8</v>
      </c>
      <c r="N18" s="170">
        <v>986.9</v>
      </c>
      <c r="O18" s="171">
        <v>11.5</v>
      </c>
      <c r="P18" s="171">
        <v>11</v>
      </c>
    </row>
    <row r="19" spans="1:16" ht="15">
      <c r="A19" s="187" t="s">
        <v>110</v>
      </c>
      <c r="B19" s="167">
        <v>1325</v>
      </c>
      <c r="C19" s="167">
        <v>1270</v>
      </c>
      <c r="D19" s="167">
        <v>1270</v>
      </c>
      <c r="E19" s="168">
        <v>1437.34482758621</v>
      </c>
      <c r="F19" s="168">
        <v>1469.7</v>
      </c>
      <c r="G19" s="168">
        <v>12.7</v>
      </c>
      <c r="H19" s="168">
        <v>15.7</v>
      </c>
      <c r="I19" s="168">
        <v>10.4</v>
      </c>
      <c r="J19" s="168">
        <v>14.6</v>
      </c>
      <c r="K19" s="169">
        <f t="shared" si="0"/>
        <v>10</v>
      </c>
      <c r="L19" s="169">
        <v>11.34393063583815</v>
      </c>
      <c r="M19" s="170">
        <v>895</v>
      </c>
      <c r="N19" s="170">
        <v>495</v>
      </c>
      <c r="O19" s="171">
        <v>5</v>
      </c>
      <c r="P19" s="171">
        <v>5</v>
      </c>
    </row>
    <row r="20" spans="1:16" ht="15">
      <c r="A20" s="187" t="s">
        <v>41</v>
      </c>
      <c r="B20" s="167">
        <v>1284</v>
      </c>
      <c r="C20" s="167">
        <v>1285</v>
      </c>
      <c r="D20" s="167">
        <v>1285</v>
      </c>
      <c r="E20" s="168">
        <v>2099.10689655172</v>
      </c>
      <c r="F20" s="168">
        <v>1803</v>
      </c>
      <c r="G20" s="168">
        <v>15.8</v>
      </c>
      <c r="H20" s="168">
        <v>16.6</v>
      </c>
      <c r="I20" s="168">
        <v>14.5</v>
      </c>
      <c r="J20" s="168">
        <v>15</v>
      </c>
      <c r="K20" s="169">
        <f t="shared" si="0"/>
        <v>12.295719844357977</v>
      </c>
      <c r="L20" s="169">
        <v>12.958626073380172</v>
      </c>
      <c r="M20" s="170">
        <v>217.8</v>
      </c>
      <c r="N20" s="170">
        <v>113.2</v>
      </c>
      <c r="O20" s="171">
        <v>1.2</v>
      </c>
      <c r="P20" s="171">
        <v>1.2</v>
      </c>
    </row>
    <row r="21" spans="1:16" ht="15" customHeight="1">
      <c r="A21" s="187" t="s">
        <v>42</v>
      </c>
      <c r="B21" s="167">
        <v>970</v>
      </c>
      <c r="C21" s="167">
        <v>599</v>
      </c>
      <c r="D21" s="167">
        <v>599</v>
      </c>
      <c r="E21" s="168">
        <v>574.7172413793104</v>
      </c>
      <c r="F21" s="168">
        <v>650.4</v>
      </c>
      <c r="G21" s="168">
        <v>5.4</v>
      </c>
      <c r="H21" s="168">
        <v>8.1</v>
      </c>
      <c r="I21" s="168">
        <v>4.8</v>
      </c>
      <c r="J21" s="168">
        <v>7.4</v>
      </c>
      <c r="K21" s="169">
        <v>9.1</v>
      </c>
      <c r="L21" s="169">
        <v>8.367768595041321</v>
      </c>
      <c r="M21" s="170">
        <v>394.1</v>
      </c>
      <c r="N21" s="170">
        <v>272.7</v>
      </c>
      <c r="O21" s="171">
        <v>1.8</v>
      </c>
      <c r="P21" s="171">
        <v>1.9</v>
      </c>
    </row>
    <row r="22" spans="1:16" ht="15">
      <c r="A22" s="187" t="s">
        <v>111</v>
      </c>
      <c r="B22" s="167">
        <v>1015</v>
      </c>
      <c r="C22" s="167">
        <v>998</v>
      </c>
      <c r="D22" s="167">
        <v>998</v>
      </c>
      <c r="E22" s="168">
        <v>1333.386206896552</v>
      </c>
      <c r="F22" s="168">
        <v>1322.7</v>
      </c>
      <c r="G22" s="168">
        <v>11.9</v>
      </c>
      <c r="H22" s="168">
        <v>14.1</v>
      </c>
      <c r="I22" s="168">
        <v>11.4</v>
      </c>
      <c r="J22" s="168">
        <v>13.2</v>
      </c>
      <c r="K22" s="169">
        <f t="shared" si="0"/>
        <v>11.923847695390783</v>
      </c>
      <c r="L22" s="169">
        <v>14.015904572564612</v>
      </c>
      <c r="M22" s="170">
        <v>1772.2</v>
      </c>
      <c r="N22" s="170">
        <v>1104</v>
      </c>
      <c r="O22" s="171">
        <v>7.6</v>
      </c>
      <c r="P22" s="171">
        <v>7.7</v>
      </c>
    </row>
    <row r="23" spans="1:16" ht="15">
      <c r="A23" s="186" t="s">
        <v>112</v>
      </c>
      <c r="B23" s="167">
        <v>1942</v>
      </c>
      <c r="C23" s="167">
        <v>1914</v>
      </c>
      <c r="D23" s="167">
        <v>1915</v>
      </c>
      <c r="E23" s="168">
        <v>5540.241379310345</v>
      </c>
      <c r="F23" s="168">
        <v>4183.8</v>
      </c>
      <c r="G23" s="168">
        <v>36.6</v>
      </c>
      <c r="H23" s="168">
        <v>37.4</v>
      </c>
      <c r="I23" s="168">
        <v>34.9</v>
      </c>
      <c r="J23" s="168">
        <v>33.5</v>
      </c>
      <c r="K23" s="169">
        <f t="shared" si="0"/>
        <v>19.112271540469976</v>
      </c>
      <c r="L23" s="169">
        <v>19.013726487036095</v>
      </c>
      <c r="M23" s="170">
        <v>704.5</v>
      </c>
      <c r="N23" s="170">
        <v>385.7</v>
      </c>
      <c r="O23" s="171">
        <v>3.1</v>
      </c>
      <c r="P23" s="171">
        <v>4.1</v>
      </c>
    </row>
    <row r="24" spans="1:16" ht="15">
      <c r="A24" s="186" t="s">
        <v>45</v>
      </c>
      <c r="B24" s="167">
        <v>358</v>
      </c>
      <c r="C24" s="167">
        <v>445</v>
      </c>
      <c r="D24" s="167">
        <v>445</v>
      </c>
      <c r="E24" s="168">
        <v>671</v>
      </c>
      <c r="F24" s="168">
        <v>622.2</v>
      </c>
      <c r="G24" s="168">
        <v>4.5</v>
      </c>
      <c r="H24" s="168">
        <v>3.9</v>
      </c>
      <c r="I24" s="168">
        <v>2.3</v>
      </c>
      <c r="J24" s="168">
        <v>2.3</v>
      </c>
      <c r="K24" s="169">
        <f t="shared" si="0"/>
        <v>10.112359550561797</v>
      </c>
      <c r="L24" s="169">
        <v>10.893854748603351</v>
      </c>
      <c r="M24" s="170">
        <v>416.2</v>
      </c>
      <c r="N24" s="170">
        <v>982</v>
      </c>
      <c r="O24" s="171">
        <v>2</v>
      </c>
      <c r="P24" s="171">
        <v>2</v>
      </c>
    </row>
    <row r="25" spans="1:16" ht="15">
      <c r="A25" s="186" t="s">
        <v>46</v>
      </c>
      <c r="B25" s="167">
        <v>1345</v>
      </c>
      <c r="C25" s="167">
        <v>1345</v>
      </c>
      <c r="D25" s="167">
        <v>1345</v>
      </c>
      <c r="E25" s="168">
        <v>2543.2000000000003</v>
      </c>
      <c r="F25" s="168">
        <v>1881</v>
      </c>
      <c r="G25" s="168">
        <v>19.1</v>
      </c>
      <c r="H25" s="168">
        <v>17.6</v>
      </c>
      <c r="I25" s="168">
        <v>17.5</v>
      </c>
      <c r="J25" s="168">
        <v>16.9</v>
      </c>
      <c r="K25" s="169">
        <f t="shared" si="0"/>
        <v>14.200743494423794</v>
      </c>
      <c r="L25" s="169">
        <v>12.865497076023393</v>
      </c>
      <c r="M25" s="170"/>
      <c r="N25" s="170"/>
      <c r="O25" s="171"/>
      <c r="P25" s="171"/>
    </row>
    <row r="26" spans="1:16" ht="15">
      <c r="A26" s="186" t="s">
        <v>113</v>
      </c>
      <c r="B26" s="167">
        <v>534</v>
      </c>
      <c r="C26" s="167">
        <v>537</v>
      </c>
      <c r="D26" s="167">
        <v>537</v>
      </c>
      <c r="E26" s="168">
        <v>999.2482758620692</v>
      </c>
      <c r="F26" s="168">
        <v>513.3</v>
      </c>
      <c r="G26" s="168">
        <v>5.6</v>
      </c>
      <c r="H26" s="168">
        <v>6.3</v>
      </c>
      <c r="I26" s="168">
        <v>5</v>
      </c>
      <c r="J26" s="168">
        <v>5.6</v>
      </c>
      <c r="K26" s="169">
        <f t="shared" si="0"/>
        <v>10.42830540037244</v>
      </c>
      <c r="L26" s="169">
        <v>11.688311688311689</v>
      </c>
      <c r="M26" s="170">
        <v>2888</v>
      </c>
      <c r="N26" s="170">
        <v>1784</v>
      </c>
      <c r="O26" s="171">
        <v>11</v>
      </c>
      <c r="P26" s="171">
        <v>11</v>
      </c>
    </row>
    <row r="27" spans="1:16" ht="15">
      <c r="A27" s="187" t="s">
        <v>48</v>
      </c>
      <c r="B27" s="167">
        <v>3822</v>
      </c>
      <c r="C27" s="167">
        <v>4090</v>
      </c>
      <c r="D27" s="167">
        <v>4090</v>
      </c>
      <c r="E27" s="168">
        <v>7252.082758620691</v>
      </c>
      <c r="F27" s="168">
        <v>5016.9</v>
      </c>
      <c r="G27" s="168">
        <v>61.9</v>
      </c>
      <c r="H27" s="168">
        <v>47.5</v>
      </c>
      <c r="I27" s="168">
        <v>58.4</v>
      </c>
      <c r="J27" s="168">
        <v>51.7</v>
      </c>
      <c r="K27" s="169">
        <f t="shared" si="0"/>
        <v>15.134474327628363</v>
      </c>
      <c r="L27" s="169">
        <v>12.428048142333857</v>
      </c>
      <c r="M27" s="170">
        <v>1776</v>
      </c>
      <c r="N27" s="170">
        <v>982</v>
      </c>
      <c r="O27" s="171">
        <v>8</v>
      </c>
      <c r="P27" s="171">
        <v>6</v>
      </c>
    </row>
    <row r="28" spans="1:16" ht="15">
      <c r="A28" s="166" t="s">
        <v>69</v>
      </c>
      <c r="B28" s="163">
        <v>100</v>
      </c>
      <c r="C28" s="163">
        <v>100</v>
      </c>
      <c r="D28" s="163">
        <v>100</v>
      </c>
      <c r="E28" s="168">
        <v>68</v>
      </c>
      <c r="F28" s="168">
        <v>79.8</v>
      </c>
      <c r="G28" s="168">
        <v>0.7</v>
      </c>
      <c r="H28" s="168">
        <v>0.7</v>
      </c>
      <c r="I28" s="168">
        <v>2.4</v>
      </c>
      <c r="J28" s="168">
        <v>2.4</v>
      </c>
      <c r="K28" s="169">
        <f t="shared" si="0"/>
        <v>6.999999999999999</v>
      </c>
      <c r="L28" s="169">
        <v>6.999999999999999</v>
      </c>
      <c r="M28" s="170"/>
      <c r="N28" s="170"/>
      <c r="O28" s="171"/>
      <c r="P28" s="171"/>
    </row>
    <row r="29" spans="1:16" ht="14.25">
      <c r="A29" s="172" t="s">
        <v>114</v>
      </c>
      <c r="B29" s="173">
        <f>SUM(B7:B28)</f>
        <v>22923</v>
      </c>
      <c r="C29" s="173">
        <v>22985</v>
      </c>
      <c r="D29" s="173">
        <f aca="true" t="shared" si="1" ref="D29:J29">SUM(D7:D28)</f>
        <v>22986</v>
      </c>
      <c r="E29" s="174">
        <f t="shared" si="1"/>
        <v>40632.52068965517</v>
      </c>
      <c r="F29" s="174">
        <f t="shared" si="1"/>
        <v>31629.7</v>
      </c>
      <c r="G29" s="174">
        <f t="shared" si="1"/>
        <v>305.9</v>
      </c>
      <c r="H29" s="174">
        <f t="shared" si="1"/>
        <v>309.49999999999994</v>
      </c>
      <c r="I29" s="174">
        <f t="shared" si="1"/>
        <v>283.6</v>
      </c>
      <c r="J29" s="174">
        <f t="shared" si="1"/>
        <v>289.9</v>
      </c>
      <c r="K29" s="176">
        <f>G29/D29*1000</f>
        <v>13.308100582963542</v>
      </c>
      <c r="L29" s="176">
        <v>13.3</v>
      </c>
      <c r="M29" s="174">
        <f>SUM(M7:M28)</f>
        <v>23561.59</v>
      </c>
      <c r="N29" s="174">
        <f>SUM(N7:N28)</f>
        <v>15286.500000000002</v>
      </c>
      <c r="O29" s="174">
        <f>SUM(O7:O28)</f>
        <v>129</v>
      </c>
      <c r="P29" s="174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2017-08-15T04:34:34Z</cp:lastPrinted>
  <dcterms:created xsi:type="dcterms:W3CDTF">2017-08-13T06:13:14Z</dcterms:created>
  <dcterms:modified xsi:type="dcterms:W3CDTF">2017-08-16T06:38:15Z</dcterms:modified>
  <cp:category/>
  <cp:version/>
  <cp:contentType/>
  <cp:contentStatus/>
</cp:coreProperties>
</file>