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<sst xmlns="http://schemas.openxmlformats.org/spreadsheetml/2006/main" count="417" uniqueCount="132">
  <si>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</si>
  <si>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</si>
  <si>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</si>
  <si>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</si>
  <si>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</si>
  <si>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</si>
  <si>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</si>
  <si>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</si>
  <si>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</si>
  <si>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</si>
  <si>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</si>
  <si>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</si>
  <si>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</si>
  <si>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</si>
  <si>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</si>
  <si>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</si>
  <si>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</si>
  <si>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</si>
  <si>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</si>
  <si>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</si>
  <si>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</si>
  <si>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</si>
  <si>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</si>
  <si>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</si>
  <si>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</si>
  <si>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</si>
  <si>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</si>
  <si>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</si>
  <si>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</si>
  <si>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</si>
  <si>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</si>
  <si>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</si>
  <si>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</si>
  <si>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</si>
  <si>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</si>
  <si>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</si>
  <si>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</si>
  <si>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</si>
  <si>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</si>
  <si>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</si>
  <si>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</si>
  <si>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</si>
  <si>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</si>
  <si>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</si>
  <si>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</si>
  <si>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</si>
  <si>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</si>
  <si>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</si>
  <si>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</si>
  <si>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</si>
  <si>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</si>
  <si>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</si>
  <si>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</si>
  <si>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</si>
  <si>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</si>
  <si>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</si>
  <si>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</si>
  <si>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</si>
  <si>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</si>
  <si>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</si>
  <si>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</si>
  <si>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</si>
  <si>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</si>
  <si>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</si>
  <si>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</si>
  <si>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</si>
  <si>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</si>
  <si>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</si>
  <si>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</si>
  <si>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</si>
  <si>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</si>
  <si>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</si>
  <si>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</si>
  <si>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</si>
  <si>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</si>
  <si>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</si>
  <si>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</si>
  <si>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</si>
  <si>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</si>
  <si>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</si>
  <si>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</si>
  <si>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</si>
  <si>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</si>
  <si>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</si>
  <si>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</si>
  <si>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</si>
  <si>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</si>
  <si>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</si>
  <si>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</si>
  <si>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</si>
  <si>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</si>
  <si>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</si>
  <si>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</si>
  <si>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</si>
  <si>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</si>
  <si>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</si>
  <si>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</si>
  <si>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</si>
  <si>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</si>
  <si>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</si>
  <si>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</si>
  <si>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</si>
  <si>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</si>
  <si>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</si>
  <si>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</si>
  <si>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</si>
  <si>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</si>
  <si>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</si>
  <si>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</si>
  <si>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</si>
  <si>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</si>
  <si>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</si>
  <si>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</si>
  <si>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</si>
  <si>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</si>
  <si>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</si>
  <si>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</si>
  <si>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</si>
  <si>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</si>
  <si>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</si>
  <si>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</si>
  <si>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</si>
  <si>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</si>
  <si>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</si>
  <si>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</si>
  <si>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</si>
  <si>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</si>
  <si>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</si>
  <si>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07.11</t>
  </si>
  <si>
    <t>Уборка сельскохозяйственных культур     08.11.2017</t>
  </si>
  <si>
    <t>Оперативная сводка по полевым работам на 08.11.2017</t>
  </si>
  <si>
    <t>08.11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</si>
</sst>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9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 vertical="center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3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7" xfId="0" applyFont="1" applyBorder="1" applyAlignment="1">
      <alignment horizontal="center" vertical="justify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7" xfId="0" applyNumberFormat="1" applyFont="1" applyFill="1" applyBorder="1" applyAlignment="1" applyProtection="1">
      <alignment horizontal="center"/>
      <protection locked="0"/>
    </xf>
    <xf numFmtId="0" fontId="0" fillId="0" borderId="117" xfId="0" applyBorder="1" applyAlignment="1">
      <alignment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3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19" fillId="0" borderId="120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123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07" xfId="59" applyFont="1" applyFill="1" applyBorder="1" applyAlignment="1">
      <alignment horizontal="center" vertical="center"/>
      <protection/>
    </xf>
    <xf numFmtId="0" fontId="19" fillId="0" borderId="123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4" xfId="60" applyFont="1" applyFill="1" applyBorder="1" applyAlignment="1" applyProtection="1">
      <alignment horizontal="center" vertical="center" wrapText="1"/>
      <protection locked="0"/>
    </xf>
    <xf numFmtId="0" fontId="26" fillId="0" borderId="125" xfId="60" applyFont="1" applyFill="1" applyBorder="1" applyAlignment="1" applyProtection="1">
      <alignment horizontal="center" vertical="center" wrapText="1"/>
      <protection locked="0"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7" xfId="57" applyFont="1" applyFill="1" applyBorder="1" applyAlignment="1">
      <alignment horizontal="center" vertical="center"/>
      <protection/>
    </xf>
    <xf numFmtId="0" fontId="26" fillId="0" borderId="121" xfId="57" applyFont="1" applyFill="1" applyBorder="1" applyAlignment="1">
      <alignment horizontal="center" vertical="center"/>
      <protection/>
    </xf>
    <xf numFmtId="0" fontId="26" fillId="0" borderId="109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8" xfId="60" applyFont="1" applyFill="1" applyBorder="1" applyAlignment="1" applyProtection="1">
      <alignment horizontal="center"/>
      <protection locked="0"/>
    </xf>
    <xf numFmtId="0" fontId="26" fillId="0" borderId="129" xfId="60" applyFont="1" applyFill="1" applyBorder="1" applyAlignment="1" applyProtection="1">
      <alignment horizontal="center"/>
      <protection locked="0"/>
    </xf>
    <xf numFmtId="0" fontId="26" fillId="0" borderId="128" xfId="57" applyFont="1" applyFill="1" applyBorder="1" applyAlignment="1">
      <alignment horizontal="center"/>
      <protection/>
    </xf>
    <xf numFmtId="0" fontId="26" fillId="0" borderId="129" xfId="57" applyFont="1" applyFill="1" applyBorder="1" applyAlignment="1">
      <alignment horizontal="center"/>
      <protection/>
    </xf>
    <xf numFmtId="0" fontId="26" fillId="0" borderId="130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6" sqref="G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125" style="6" customWidth="1"/>
    <col min="13" max="13" width="0.12890625" style="6" hidden="1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6.1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0.12890625" style="6" hidden="1" customWidth="1"/>
    <col min="64" max="64" width="11.25390625" style="6" hidden="1" customWidth="1"/>
    <col min="65" max="65" width="11.625" style="6" hidden="1" customWidth="1"/>
    <col min="66" max="66" width="11.75390625" style="6" hidden="1" customWidth="1"/>
    <col min="67" max="67" width="12.125" style="6" hidden="1" customWidth="1"/>
    <col min="68" max="68" width="9.25390625" style="6" hidden="1" customWidth="1"/>
    <col min="69" max="69" width="9.00390625" style="6" hidden="1" customWidth="1"/>
    <col min="70" max="70" width="9.625" style="6" hidden="1" customWidth="1"/>
    <col min="71" max="71" width="4.625" style="6" hidden="1" customWidth="1"/>
    <col min="72" max="73" width="3.25390625" style="6" hidden="1" customWidth="1"/>
    <col min="74" max="74" width="4.00390625" style="6" hidden="1" customWidth="1"/>
    <col min="75" max="16384" width="8.875" style="6" customWidth="1"/>
  </cols>
  <sheetData>
    <row r="1" spans="1:74" ht="19.5" customHeight="1">
      <c r="A1" s="3"/>
      <c r="B1" s="4"/>
      <c r="C1" s="505" t="s">
        <v>129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1" t="s">
        <v>0</v>
      </c>
      <c r="B3" s="513" t="s">
        <v>1</v>
      </c>
      <c r="C3" s="515" t="s">
        <v>2</v>
      </c>
      <c r="D3" s="516"/>
      <c r="E3" s="516"/>
      <c r="F3" s="516"/>
      <c r="G3" s="516"/>
      <c r="H3" s="517" t="s">
        <v>3</v>
      </c>
      <c r="I3" s="517"/>
      <c r="J3" s="517"/>
      <c r="K3" s="517"/>
      <c r="L3" s="518"/>
      <c r="M3" s="503" t="s">
        <v>4</v>
      </c>
      <c r="N3" s="503"/>
      <c r="O3" s="503"/>
      <c r="P3" s="503"/>
      <c r="Q3" s="504"/>
      <c r="R3" s="503" t="s">
        <v>5</v>
      </c>
      <c r="S3" s="503"/>
      <c r="T3" s="503"/>
      <c r="U3" s="503"/>
      <c r="V3" s="503"/>
      <c r="W3" s="503" t="s">
        <v>6</v>
      </c>
      <c r="X3" s="503"/>
      <c r="Y3" s="503"/>
      <c r="Z3" s="503"/>
      <c r="AA3" s="504"/>
      <c r="AB3" s="503" t="s">
        <v>7</v>
      </c>
      <c r="AC3" s="503"/>
      <c r="AD3" s="503"/>
      <c r="AE3" s="503"/>
      <c r="AF3" s="504"/>
      <c r="AG3" s="503" t="s">
        <v>8</v>
      </c>
      <c r="AH3" s="503"/>
      <c r="AI3" s="503"/>
      <c r="AJ3" s="503"/>
      <c r="AK3" s="504"/>
      <c r="AL3" s="503" t="s">
        <v>9</v>
      </c>
      <c r="AM3" s="503"/>
      <c r="AN3" s="503"/>
      <c r="AO3" s="503"/>
      <c r="AP3" s="504"/>
      <c r="AQ3" s="503" t="s">
        <v>10</v>
      </c>
      <c r="AR3" s="503"/>
      <c r="AS3" s="503"/>
      <c r="AT3" s="503"/>
      <c r="AU3" s="504"/>
      <c r="AV3" s="503" t="s">
        <v>11</v>
      </c>
      <c r="AW3" s="503"/>
      <c r="AX3" s="503"/>
      <c r="AY3" s="503"/>
      <c r="AZ3" s="504"/>
      <c r="BA3" s="503" t="s">
        <v>12</v>
      </c>
      <c r="BB3" s="503"/>
      <c r="BC3" s="503"/>
      <c r="BD3" s="503"/>
      <c r="BE3" s="504"/>
      <c r="BF3" s="519" t="s">
        <v>13</v>
      </c>
      <c r="BG3" s="503"/>
      <c r="BH3" s="503"/>
      <c r="BI3" s="503"/>
      <c r="BJ3" s="520"/>
      <c r="BK3" s="506" t="s">
        <v>14</v>
      </c>
      <c r="BL3" s="502"/>
      <c r="BM3" s="502"/>
      <c r="BN3" s="502"/>
      <c r="BO3" s="507"/>
      <c r="BP3" s="508" t="s">
        <v>15</v>
      </c>
      <c r="BQ3" s="509"/>
      <c r="BR3" s="509"/>
      <c r="BS3" s="509"/>
      <c r="BT3" s="509"/>
      <c r="BU3" s="509"/>
      <c r="BV3" s="510"/>
    </row>
    <row r="4" spans="1:74" ht="88.5" customHeight="1" thickBot="1">
      <c r="A4" s="512"/>
      <c r="B4" s="514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0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88" t="s">
        <v>27</v>
      </c>
      <c r="BL4" s="111" t="s">
        <v>17</v>
      </c>
      <c r="BM4" s="111" t="s">
        <v>18</v>
      </c>
      <c r="BN4" s="111" t="s">
        <v>19</v>
      </c>
      <c r="BO4" s="489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4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1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5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2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2">
        <v>60</v>
      </c>
      <c r="BG6" s="27">
        <v>60</v>
      </c>
      <c r="BH6" s="27">
        <f>BG6/BF6*100</f>
        <v>100</v>
      </c>
      <c r="BI6" s="27">
        <v>122</v>
      </c>
      <c r="BJ6" s="472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2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5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2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2">
        <v>75</v>
      </c>
      <c r="BG7" s="27">
        <v>75</v>
      </c>
      <c r="BH7" s="27">
        <f>BG7/BF7*100</f>
        <v>100</v>
      </c>
      <c r="BI7" s="27">
        <v>130</v>
      </c>
      <c r="BJ7" s="472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2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5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2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2"/>
      <c r="BG8" s="27"/>
      <c r="BH8" s="27"/>
      <c r="BI8" s="27"/>
      <c r="BJ8" s="472"/>
      <c r="BK8" s="106"/>
      <c r="BL8" s="25"/>
      <c r="BM8" s="25"/>
      <c r="BN8" s="25"/>
      <c r="BO8" s="472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5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2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2"/>
      <c r="BG9" s="27"/>
      <c r="BH9" s="27"/>
      <c r="BI9" s="27"/>
      <c r="BJ9" s="472"/>
      <c r="BK9" s="106">
        <v>25</v>
      </c>
      <c r="BL9" s="25">
        <v>25</v>
      </c>
      <c r="BM9" s="25">
        <f>BL9/BK9*100</f>
        <v>100</v>
      </c>
      <c r="BN9" s="25">
        <v>25</v>
      </c>
      <c r="BO9" s="472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5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3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2">
        <v>32</v>
      </c>
      <c r="BG10" s="27">
        <v>32</v>
      </c>
      <c r="BH10" s="27">
        <f>BG10/BF10*100</f>
        <v>100</v>
      </c>
      <c r="BI10" s="27">
        <v>60.8</v>
      </c>
      <c r="BJ10" s="472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2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5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3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2"/>
      <c r="BG11" s="27"/>
      <c r="BH11" s="27"/>
      <c r="BI11" s="27"/>
      <c r="BJ11" s="472"/>
      <c r="BK11" s="106"/>
      <c r="BL11" s="25"/>
      <c r="BM11" s="25"/>
      <c r="BN11" s="25"/>
      <c r="BO11" s="472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5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3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2">
        <v>250</v>
      </c>
      <c r="BG12" s="27">
        <v>250</v>
      </c>
      <c r="BH12" s="27">
        <f>BG12/BF12*100</f>
        <v>100</v>
      </c>
      <c r="BI12" s="27">
        <v>500</v>
      </c>
      <c r="BJ12" s="472">
        <f>BI12/BG12*10</f>
        <v>20</v>
      </c>
      <c r="BK12" s="106"/>
      <c r="BL12" s="25"/>
      <c r="BM12" s="25"/>
      <c r="BN12" s="25"/>
      <c r="BO12" s="472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5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3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2"/>
      <c r="BG13" s="31"/>
      <c r="BH13" s="27"/>
      <c r="BI13" s="31"/>
      <c r="BJ13" s="472"/>
      <c r="BK13" s="106"/>
      <c r="BL13" s="30"/>
      <c r="BM13" s="25"/>
      <c r="BN13" s="30"/>
      <c r="BO13" s="472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5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3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2"/>
      <c r="BG14" s="31"/>
      <c r="BH14" s="27"/>
      <c r="BI14" s="31"/>
      <c r="BJ14" s="472"/>
      <c r="BK14" s="106"/>
      <c r="BL14" s="30"/>
      <c r="BM14" s="25"/>
      <c r="BN14" s="30"/>
      <c r="BO14" s="472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5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3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2"/>
      <c r="BG15" s="31"/>
      <c r="BH15" s="27"/>
      <c r="BI15" s="31"/>
      <c r="BJ15" s="472"/>
      <c r="BK15" s="106"/>
      <c r="BL15" s="30"/>
      <c r="BM15" s="25"/>
      <c r="BN15" s="30"/>
      <c r="BO15" s="472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5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3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2"/>
      <c r="BG16" s="31"/>
      <c r="BH16" s="27"/>
      <c r="BI16" s="31"/>
      <c r="BJ16" s="472"/>
      <c r="BK16" s="106">
        <v>10</v>
      </c>
      <c r="BL16" s="30">
        <v>10</v>
      </c>
      <c r="BM16" s="25">
        <f>BL16/BK16*100</f>
        <v>100</v>
      </c>
      <c r="BN16" s="30">
        <v>10</v>
      </c>
      <c r="BO16" s="472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5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3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2"/>
      <c r="BG17" s="31"/>
      <c r="BH17" s="27"/>
      <c r="BI17" s="31"/>
      <c r="BJ17" s="472"/>
      <c r="BK17" s="106"/>
      <c r="BL17" s="30"/>
      <c r="BM17" s="25"/>
      <c r="BN17" s="30"/>
      <c r="BO17" s="472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5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3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2"/>
      <c r="BG18" s="31"/>
      <c r="BH18" s="27"/>
      <c r="BI18" s="31"/>
      <c r="BJ18" s="472"/>
      <c r="BK18" s="106"/>
      <c r="BL18" s="30"/>
      <c r="BM18" s="25"/>
      <c r="BN18" s="30"/>
      <c r="BO18" s="472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5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3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2"/>
      <c r="BG19" s="31"/>
      <c r="BH19" s="27"/>
      <c r="BI19" s="31"/>
      <c r="BJ19" s="472"/>
      <c r="BK19" s="106"/>
      <c r="BL19" s="30"/>
      <c r="BM19" s="25"/>
      <c r="BN19" s="30"/>
      <c r="BO19" s="472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5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3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2">
        <v>336</v>
      </c>
      <c r="BG20" s="27">
        <v>336</v>
      </c>
      <c r="BH20" s="27">
        <f>BG20/BF20*100</f>
        <v>100</v>
      </c>
      <c r="BI20" s="27">
        <v>1131</v>
      </c>
      <c r="BJ20" s="472">
        <f>BI20/BG20*10</f>
        <v>33.660714285714285</v>
      </c>
      <c r="BK20" s="106"/>
      <c r="BL20" s="25"/>
      <c r="BM20" s="25"/>
      <c r="BN20" s="25"/>
      <c r="BO20" s="472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5" t="s">
        <v>44</v>
      </c>
      <c r="B21" s="10"/>
      <c r="C21" s="14">
        <f>SUM(H21+M21+R21+W21+AB21+AG21+AL21+AQ21+AV21+BA21+BF21+BK21+BP21)</f>
        <v>32231</v>
      </c>
      <c r="D21" s="14">
        <f t="shared" si="29"/>
        <v>31086</v>
      </c>
      <c r="E21" s="15">
        <f t="shared" si="30"/>
        <v>96.44751946883436</v>
      </c>
      <c r="F21" s="14">
        <f t="shared" si="31"/>
        <v>92800</v>
      </c>
      <c r="G21" s="16">
        <f t="shared" si="32"/>
        <v>29.852666795341953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696</v>
      </c>
      <c r="AS21" s="493">
        <f>AR21/AQ21*100</f>
        <v>37.805540467137426</v>
      </c>
      <c r="AT21" s="25">
        <v>2610</v>
      </c>
      <c r="AU21" s="337">
        <f>AT21/AR21*10</f>
        <v>37.5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2"/>
      <c r="BG21" s="27"/>
      <c r="BH21" s="27"/>
      <c r="BI21" s="27"/>
      <c r="BJ21" s="472"/>
      <c r="BK21" s="106"/>
      <c r="BL21" s="25"/>
      <c r="BM21" s="25"/>
      <c r="BN21" s="25"/>
      <c r="BO21" s="472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5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3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2">
        <v>255</v>
      </c>
      <c r="BG22" s="27">
        <v>255</v>
      </c>
      <c r="BH22" s="27">
        <f>BG22/BF22*100</f>
        <v>100</v>
      </c>
      <c r="BI22" s="27">
        <v>382</v>
      </c>
      <c r="BJ22" s="472">
        <f>BI22/BG22*10</f>
        <v>14.980392156862745</v>
      </c>
      <c r="BK22" s="106"/>
      <c r="BL22" s="25"/>
      <c r="BM22" s="25"/>
      <c r="BN22" s="25"/>
      <c r="BO22" s="472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5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3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2">
        <v>285</v>
      </c>
      <c r="BG23" s="31">
        <v>285</v>
      </c>
      <c r="BH23" s="27">
        <f>BG23/BF23*100</f>
        <v>100</v>
      </c>
      <c r="BI23" s="31">
        <v>722</v>
      </c>
      <c r="BJ23" s="472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2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5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3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2">
        <v>50</v>
      </c>
      <c r="BG24" s="27">
        <v>50</v>
      </c>
      <c r="BH24" s="27">
        <f>BG24/BF24*100</f>
        <v>100</v>
      </c>
      <c r="BI24" s="27">
        <v>111</v>
      </c>
      <c r="BJ24" s="472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2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6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5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2">
        <v>330</v>
      </c>
      <c r="BG25" s="27">
        <v>330</v>
      </c>
      <c r="BH25" s="27">
        <f>BG25/BF25*100</f>
        <v>100</v>
      </c>
      <c r="BI25" s="27">
        <v>659</v>
      </c>
      <c r="BJ25" s="472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2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0</v>
      </c>
      <c r="C26" s="81">
        <f>SUM(C5:C25)</f>
        <v>572039</v>
      </c>
      <c r="D26" s="81">
        <f>SUM(D5:D25)</f>
        <v>566527</v>
      </c>
      <c r="E26" s="82">
        <f>D26/C26*100</f>
        <v>99.03642933436356</v>
      </c>
      <c r="F26" s="81">
        <f>SUM(F5:F25)</f>
        <v>1670685.4</v>
      </c>
      <c r="G26" s="82">
        <f t="shared" si="32"/>
        <v>29.489951935212268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2704</v>
      </c>
      <c r="AS26" s="496">
        <f>AR26/AQ26*100</f>
        <v>32.91139240506329</v>
      </c>
      <c r="AT26" s="115">
        <f>SUM(AT5:AT25)</f>
        <v>17706</v>
      </c>
      <c r="AU26" s="338">
        <f>AT26/AR26*10</f>
        <v>65.48076923076923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4">
        <f t="shared" si="36"/>
        <v>11.46945749679624</v>
      </c>
      <c r="BF26" s="483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3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7" t="s">
        <v>50</v>
      </c>
      <c r="B27" s="351"/>
      <c r="C27" s="352">
        <v>541321</v>
      </c>
      <c r="D27" s="353">
        <v>536652</v>
      </c>
      <c r="E27" s="354">
        <v>99.1374803489981</v>
      </c>
      <c r="F27" s="353">
        <v>1318507.7</v>
      </c>
      <c r="G27" s="355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4">
        <v>56.60058254251621</v>
      </c>
      <c r="AT27" s="79">
        <v>21174</v>
      </c>
      <c r="AU27" s="491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1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8.875" defaultRowHeight="12.75"/>
  <cols>
    <col min="1" max="1" width="21.125" style="381" customWidth="1"/>
    <col min="2" max="2" width="9.625" style="381" hidden="1" customWidth="1"/>
    <col min="3" max="3" width="6.375" style="381" hidden="1" customWidth="1"/>
    <col min="4" max="4" width="8.75390625" style="381" hidden="1" customWidth="1"/>
    <col min="5" max="5" width="6.25390625" style="381" hidden="1" customWidth="1"/>
    <col min="6" max="6" width="9.87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5.875" style="381" customWidth="1"/>
    <col min="18" max="18" width="6.375" style="381" customWidth="1"/>
    <col min="19" max="19" width="6.75390625" style="381" customWidth="1"/>
    <col min="20" max="20" width="6.625" style="381" customWidth="1"/>
    <col min="21" max="21" width="6.00390625" style="38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6.625" style="381" customWidth="1"/>
    <col min="51" max="51" width="6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35" t="s">
        <v>51</v>
      </c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40">
        <v>43047</v>
      </c>
      <c r="BE2" s="541"/>
      <c r="BF2" s="541"/>
      <c r="BG2" s="541"/>
      <c r="BI2" s="3"/>
      <c r="BJ2" s="247"/>
    </row>
    <row r="3" spans="1:63" s="374" customFormat="1" ht="15.75" customHeight="1" thickBot="1">
      <c r="A3" s="524" t="s">
        <v>0</v>
      </c>
      <c r="B3" s="526" t="s">
        <v>52</v>
      </c>
      <c r="C3" s="527"/>
      <c r="D3" s="527"/>
      <c r="E3" s="527"/>
      <c r="F3" s="528"/>
      <c r="G3" s="529" t="s">
        <v>53</v>
      </c>
      <c r="H3" s="529"/>
      <c r="I3" s="529"/>
      <c r="J3" s="529"/>
      <c r="K3" s="529"/>
      <c r="L3" s="530" t="s">
        <v>54</v>
      </c>
      <c r="M3" s="531"/>
      <c r="N3" s="531"/>
      <c r="O3" s="531"/>
      <c r="P3" s="532"/>
      <c r="Q3" s="539" t="s">
        <v>55</v>
      </c>
      <c r="R3" s="522"/>
      <c r="S3" s="522"/>
      <c r="T3" s="522"/>
      <c r="U3" s="522"/>
      <c r="V3" s="539" t="s">
        <v>56</v>
      </c>
      <c r="W3" s="522"/>
      <c r="X3" s="522"/>
      <c r="Y3" s="522"/>
      <c r="Z3" s="523"/>
      <c r="AA3" s="521" t="s">
        <v>57</v>
      </c>
      <c r="AB3" s="522"/>
      <c r="AC3" s="522"/>
      <c r="AD3" s="538"/>
      <c r="AE3" s="539" t="s">
        <v>58</v>
      </c>
      <c r="AF3" s="522"/>
      <c r="AG3" s="522"/>
      <c r="AH3" s="522"/>
      <c r="AI3" s="523"/>
      <c r="AJ3" s="539" t="s">
        <v>59</v>
      </c>
      <c r="AK3" s="522"/>
      <c r="AL3" s="522"/>
      <c r="AM3" s="522"/>
      <c r="AN3" s="523"/>
      <c r="AO3" s="521" t="s">
        <v>60</v>
      </c>
      <c r="AP3" s="522"/>
      <c r="AQ3" s="522"/>
      <c r="AR3" s="522"/>
      <c r="AS3" s="522" t="s">
        <v>61</v>
      </c>
      <c r="AT3" s="522"/>
      <c r="AU3" s="522"/>
      <c r="AV3" s="522"/>
      <c r="AW3" s="523"/>
      <c r="AX3" s="521" t="s">
        <v>62</v>
      </c>
      <c r="AY3" s="522"/>
      <c r="AZ3" s="522"/>
      <c r="BA3" s="522"/>
      <c r="BB3" s="538"/>
      <c r="BC3" s="539" t="s">
        <v>63</v>
      </c>
      <c r="BD3" s="522"/>
      <c r="BE3" s="522"/>
      <c r="BF3" s="522"/>
      <c r="BG3" s="523"/>
      <c r="BH3" s="533" t="s">
        <v>127</v>
      </c>
      <c r="BI3" s="527"/>
      <c r="BJ3" s="527"/>
      <c r="BK3" s="534"/>
    </row>
    <row r="4" spans="1:63" s="374" customFormat="1" ht="84" customHeight="1" thickBot="1">
      <c r="A4" s="525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2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1800</v>
      </c>
      <c r="I6" s="277">
        <f aca="true" t="shared" si="0" ref="I6:I11">H6/G6*100</f>
        <v>31.723651744800847</v>
      </c>
      <c r="J6" s="224">
        <v>3073</v>
      </c>
      <c r="K6" s="225">
        <f aca="true" t="shared" si="1" ref="K6:K27">IF(J6&gt;0,J6/H6*10,"")</f>
        <v>17.072222222222223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230</v>
      </c>
      <c r="I7" s="277">
        <f t="shared" si="0"/>
        <v>3.5341118623232943</v>
      </c>
      <c r="J7" s="224">
        <v>239</v>
      </c>
      <c r="K7" s="225">
        <f>IF(J7&gt;0,J7/H7*10,"")</f>
        <v>10.391304347826086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236</v>
      </c>
      <c r="I8" s="277">
        <f t="shared" si="0"/>
        <v>18.223938223938223</v>
      </c>
      <c r="J8" s="224">
        <v>283</v>
      </c>
      <c r="K8" s="225">
        <f t="shared" si="1"/>
        <v>11.991525423728813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101</v>
      </c>
      <c r="BE9" s="226">
        <f>BD9/BC9*100</f>
        <v>74.26470588235294</v>
      </c>
      <c r="BF9" s="224">
        <v>1725</v>
      </c>
      <c r="BG9" s="348">
        <f t="shared" si="5"/>
        <v>170.79207920792078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1305</v>
      </c>
      <c r="I10" s="277">
        <f t="shared" si="0"/>
        <v>13.111624635788205</v>
      </c>
      <c r="J10" s="224">
        <v>1589</v>
      </c>
      <c r="K10" s="225">
        <f t="shared" si="1"/>
        <v>12.17624521072797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3226</v>
      </c>
      <c r="I11" s="277">
        <f t="shared" si="0"/>
        <v>20.268911786881123</v>
      </c>
      <c r="J11" s="224">
        <v>3482</v>
      </c>
      <c r="K11" s="225">
        <f t="shared" si="1"/>
        <v>10.793552386856788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9970</v>
      </c>
      <c r="I12" s="277">
        <f aca="true" t="shared" si="6" ref="I12:I18">H12/G12*100</f>
        <v>38.89365686198018</v>
      </c>
      <c r="J12" s="224">
        <v>15165</v>
      </c>
      <c r="K12" s="225">
        <f t="shared" si="1"/>
        <v>15.210631895687062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8">
        <f t="shared" si="5"/>
        <v>199.83050847457628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3438</v>
      </c>
      <c r="I13" s="277">
        <f t="shared" si="6"/>
        <v>31.48928375160286</v>
      </c>
      <c r="J13" s="224">
        <v>2888</v>
      </c>
      <c r="K13" s="225">
        <f t="shared" si="1"/>
        <v>8.40023269342641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5543</v>
      </c>
      <c r="I14" s="277">
        <f t="shared" si="6"/>
        <v>38.65141900843735</v>
      </c>
      <c r="J14" s="224">
        <v>7577</v>
      </c>
      <c r="K14" s="225">
        <f t="shared" si="1"/>
        <v>13.669493054302723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10997</v>
      </c>
      <c r="I15" s="277">
        <f t="shared" si="6"/>
        <v>91.5653621981682</v>
      </c>
      <c r="J15" s="224">
        <v>14626</v>
      </c>
      <c r="K15" s="225">
        <f t="shared" si="1"/>
        <v>13.299990906610894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4000</v>
      </c>
      <c r="I16" s="277">
        <f t="shared" si="6"/>
        <v>35.06926179203928</v>
      </c>
      <c r="J16" s="224">
        <v>2560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5166</v>
      </c>
      <c r="I17" s="277">
        <f t="shared" si="6"/>
        <v>39.4833384286151</v>
      </c>
      <c r="J17" s="224">
        <v>4966</v>
      </c>
      <c r="K17" s="225">
        <f t="shared" si="1"/>
        <v>9.612853271389856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452</v>
      </c>
      <c r="I18" s="277">
        <f t="shared" si="6"/>
        <v>9.802645846887877</v>
      </c>
      <c r="J18" s="224">
        <v>412</v>
      </c>
      <c r="K18" s="225">
        <f t="shared" si="1"/>
        <v>9.11504424778761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3885</v>
      </c>
      <c r="I19" s="277">
        <f>H19/G19*100</f>
        <v>48.30887838846058</v>
      </c>
      <c r="J19" s="224">
        <v>2002</v>
      </c>
      <c r="K19" s="225">
        <f t="shared" si="1"/>
        <v>5.153153153153153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1700</v>
      </c>
      <c r="I20" s="277">
        <f>H20/G20*100</f>
        <v>11.124198403350347</v>
      </c>
      <c r="J20" s="224">
        <v>2550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43</v>
      </c>
      <c r="BE20" s="226">
        <f t="shared" si="9"/>
        <v>87.75510204081633</v>
      </c>
      <c r="BF20" s="224">
        <v>1170</v>
      </c>
      <c r="BG20" s="348">
        <f t="shared" si="5"/>
        <v>272.09302325581393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925</v>
      </c>
      <c r="I23" s="277">
        <f>H23/G23*100</f>
        <v>10.239096745627629</v>
      </c>
      <c r="J23" s="224">
        <v>1406</v>
      </c>
      <c r="K23" s="225">
        <f t="shared" si="1"/>
        <v>15.2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9865</v>
      </c>
      <c r="N24" s="226">
        <f>M24/L24*100</f>
        <v>98.28634054000199</v>
      </c>
      <c r="O24" s="224">
        <v>302157</v>
      </c>
      <c r="P24" s="294">
        <f>IF(O24&gt;0,O24/M24*10,"")</f>
        <v>306.29194120628483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7412</v>
      </c>
      <c r="I25" s="277">
        <f>H25/G25*100</f>
        <v>29.25135167133667</v>
      </c>
      <c r="J25" s="224">
        <v>10647</v>
      </c>
      <c r="K25" s="225">
        <f t="shared" si="1"/>
        <v>14.364543982730707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50</v>
      </c>
      <c r="AY26" s="231">
        <v>50</v>
      </c>
      <c r="AZ26" s="283">
        <f>AY26/AX26*100</f>
        <v>100</v>
      </c>
      <c r="BA26" s="231">
        <v>745</v>
      </c>
      <c r="BB26" s="232">
        <f t="shared" si="4"/>
        <v>149</v>
      </c>
      <c r="BC26" s="230">
        <v>203</v>
      </c>
      <c r="BD26" s="231">
        <v>203</v>
      </c>
      <c r="BE26" s="228">
        <f>BD26/BC26*100</f>
        <v>100</v>
      </c>
      <c r="BF26" s="231">
        <v>11931.5</v>
      </c>
      <c r="BG26" s="349">
        <f t="shared" si="5"/>
        <v>587.7586206896551</v>
      </c>
      <c r="BH26" s="293"/>
      <c r="BI26" s="224"/>
      <c r="BJ26" s="226"/>
      <c r="BK26" s="486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62343</v>
      </c>
      <c r="I27" s="309">
        <f>H27/G27*100</f>
        <v>28.924097615291828</v>
      </c>
      <c r="J27" s="376">
        <f>SUM(J6:J25)</f>
        <v>76155</v>
      </c>
      <c r="K27" s="237">
        <f t="shared" si="1"/>
        <v>12.215485299071267</v>
      </c>
      <c r="L27" s="377">
        <f>SUM(L5:L25)</f>
        <v>12966</v>
      </c>
      <c r="M27" s="378">
        <f>SUM(M6:M25)</f>
        <v>12526</v>
      </c>
      <c r="N27" s="310">
        <f>M27/L27*100</f>
        <v>96.60650933209934</v>
      </c>
      <c r="O27" s="379">
        <f>SUM(O6:O25)</f>
        <v>388621</v>
      </c>
      <c r="P27" s="311">
        <f>IF(O27&gt;0,O27/M27*10,"")</f>
        <v>310.25147692798976</v>
      </c>
      <c r="Q27" s="379">
        <f>SUM(Q5:Q25)</f>
        <v>4698</v>
      </c>
      <c r="R27" s="376">
        <f>SUM(R6:R25)</f>
        <v>4698</v>
      </c>
      <c r="S27" s="380">
        <f>R27/Q27*100</f>
        <v>100</v>
      </c>
      <c r="T27" s="376">
        <f>SUM(T6:T25)</f>
        <v>5604</v>
      </c>
      <c r="U27" s="312">
        <f>IF(T27&gt;0,T27/R27*10,"")</f>
        <v>11.928480204342273</v>
      </c>
      <c r="V27" s="375">
        <f>SUM(V5:V25)</f>
        <v>5787</v>
      </c>
      <c r="W27" s="376">
        <f>SUM(W6:W25)</f>
        <v>3026</v>
      </c>
      <c r="X27" s="238">
        <f>W27/V27*100</f>
        <v>52.289614653533775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9">
        <f>SUM(AX5:AX26)</f>
        <v>1554.9</v>
      </c>
      <c r="AY27" s="376">
        <f>SUM(AY5:AY26)</f>
        <v>1554.9</v>
      </c>
      <c r="AZ27" s="380">
        <f>AY27/AX27*100</f>
        <v>100</v>
      </c>
      <c r="BA27" s="376">
        <f>SUM(BA5:BA26)</f>
        <v>23469</v>
      </c>
      <c r="BB27" s="237">
        <f>BA27/AY27*10</f>
        <v>150.935751495273</v>
      </c>
      <c r="BC27" s="375">
        <f>SUM(BC5:BC26)</f>
        <v>1422.1</v>
      </c>
      <c r="BD27" s="375">
        <f>SUM(BD5:BD26)</f>
        <v>1381.1</v>
      </c>
      <c r="BE27" s="238">
        <f>BD27/BC27*100</f>
        <v>97.11693973700865</v>
      </c>
      <c r="BF27" s="375">
        <f>SUM(BF5:BF26)</f>
        <v>36839.5</v>
      </c>
      <c r="BG27" s="239">
        <f t="shared" si="5"/>
        <v>266.74027948736517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87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229092</v>
      </c>
      <c r="I28" s="244">
        <v>98.66702270152938</v>
      </c>
      <c r="J28" s="242">
        <v>285489</v>
      </c>
      <c r="K28" s="240">
        <v>12.461762086847205</v>
      </c>
      <c r="L28" s="478">
        <v>14727</v>
      </c>
      <c r="M28" s="479">
        <v>14173</v>
      </c>
      <c r="N28" s="479">
        <v>96.23820194201127</v>
      </c>
      <c r="O28" s="479">
        <v>490723</v>
      </c>
      <c r="P28" s="490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50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2" t="s">
        <v>85</v>
      </c>
      <c r="B1" s="542"/>
      <c r="C1" s="542"/>
      <c r="D1" s="542"/>
      <c r="E1" s="542"/>
      <c r="F1" s="542"/>
      <c r="G1" s="542"/>
      <c r="H1" s="542"/>
      <c r="I1" s="542"/>
      <c r="J1" s="542"/>
      <c r="K1" s="149"/>
      <c r="L1" s="149"/>
      <c r="M1" s="149"/>
      <c r="N1" s="149"/>
      <c r="O1" s="149"/>
      <c r="P1" s="149"/>
      <c r="Q1" s="543">
        <v>43047</v>
      </c>
      <c r="R1" s="544"/>
      <c r="S1" s="544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5" t="s">
        <v>0</v>
      </c>
      <c r="B3" s="547" t="s">
        <v>86</v>
      </c>
      <c r="C3" s="548"/>
      <c r="D3" s="549"/>
      <c r="E3" s="550" t="s">
        <v>3</v>
      </c>
      <c r="F3" s="551"/>
      <c r="G3" s="552"/>
      <c r="H3" s="553" t="s">
        <v>4</v>
      </c>
      <c r="I3" s="554"/>
      <c r="J3" s="555"/>
      <c r="K3" s="553" t="s">
        <v>87</v>
      </c>
      <c r="L3" s="554"/>
      <c r="M3" s="555"/>
      <c r="N3" s="556" t="s">
        <v>94</v>
      </c>
      <c r="O3" s="557"/>
      <c r="P3" s="558"/>
      <c r="Q3" s="553" t="s">
        <v>52</v>
      </c>
      <c r="R3" s="554"/>
      <c r="S3" s="555"/>
    </row>
    <row r="4" spans="1:19" ht="135" customHeight="1" thickBot="1">
      <c r="A4" s="546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6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 t="shared" si="1"/>
        <v>11291</v>
      </c>
      <c r="D9" s="362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6" t="s">
        <v>36</v>
      </c>
      <c r="B13" s="37">
        <v>12355</v>
      </c>
      <c r="C13" s="2">
        <f t="shared" si="1"/>
        <v>13282</v>
      </c>
      <c r="D13" s="38">
        <f t="shared" si="2"/>
        <v>107.50303520841764</v>
      </c>
      <c r="E13" s="173">
        <v>11615</v>
      </c>
      <c r="F13" s="174">
        <v>12850</v>
      </c>
      <c r="G13" s="175">
        <f t="shared" si="4"/>
        <v>110.63280241067585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6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6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5491</v>
      </c>
      <c r="G18" s="175">
        <f t="shared" si="4"/>
        <v>100</v>
      </c>
      <c r="H18" s="173"/>
      <c r="I18" s="176"/>
      <c r="J18" s="177"/>
      <c r="K18" s="191"/>
      <c r="L18" s="178"/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 t="shared" si="5"/>
        <v>15371</v>
      </c>
      <c r="D24" s="362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286459</v>
      </c>
      <c r="D26" s="46">
        <f>C26/B26*100</f>
        <v>106.89686055146524</v>
      </c>
      <c r="E26" s="203">
        <f>SUM(E5:E25)</f>
        <v>240713</v>
      </c>
      <c r="F26" s="204">
        <f>SUM(F6:F25)</f>
        <v>268555</v>
      </c>
      <c r="G26" s="205">
        <f t="shared" si="7"/>
        <v>111.56647127492076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721</v>
      </c>
      <c r="M26" s="205">
        <f>L26/K26*100</f>
        <v>154.38972162740902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266375</v>
      </c>
      <c r="D27" s="47">
        <v>99.44560591353692</v>
      </c>
      <c r="E27" s="214">
        <v>240249</v>
      </c>
      <c r="F27" s="215">
        <v>240435</v>
      </c>
      <c r="G27" s="216">
        <v>100.07741967708503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5" sqref="O2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59" t="s">
        <v>130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  <c r="M1" s="560"/>
      <c r="N1" s="560"/>
      <c r="O1" s="560"/>
      <c r="P1" s="560"/>
    </row>
    <row r="2" spans="1:9" ht="18.75" customHeight="1" thickBot="1">
      <c r="A2" s="382"/>
      <c r="F2" s="567"/>
      <c r="G2" s="567"/>
      <c r="H2" s="567"/>
      <c r="I2" s="567"/>
    </row>
    <row r="3" spans="1:16" ht="18.75" customHeight="1" thickBot="1">
      <c r="A3" s="568" t="s">
        <v>98</v>
      </c>
      <c r="B3" s="570" t="s">
        <v>99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2"/>
      <c r="N3" s="561" t="s">
        <v>100</v>
      </c>
      <c r="O3" s="562"/>
      <c r="P3" s="563"/>
    </row>
    <row r="4" spans="1:16" ht="18.75" customHeight="1">
      <c r="A4" s="569"/>
      <c r="B4" s="573" t="s">
        <v>101</v>
      </c>
      <c r="C4" s="574"/>
      <c r="D4" s="574"/>
      <c r="E4" s="575"/>
      <c r="F4" s="576" t="s">
        <v>102</v>
      </c>
      <c r="G4" s="577"/>
      <c r="H4" s="577"/>
      <c r="I4" s="578"/>
      <c r="J4" s="576" t="s">
        <v>103</v>
      </c>
      <c r="K4" s="577"/>
      <c r="L4" s="577"/>
      <c r="M4" s="578"/>
      <c r="N4" s="564"/>
      <c r="O4" s="565"/>
      <c r="P4" s="566"/>
    </row>
    <row r="5" spans="1:16" ht="19.5" thickBot="1">
      <c r="A5" s="569"/>
      <c r="B5" s="383" t="s">
        <v>104</v>
      </c>
      <c r="C5" s="384" t="s">
        <v>105</v>
      </c>
      <c r="D5" s="384" t="s">
        <v>106</v>
      </c>
      <c r="E5" s="385" t="s">
        <v>18</v>
      </c>
      <c r="F5" s="383" t="s">
        <v>104</v>
      </c>
      <c r="G5" s="384" t="s">
        <v>105</v>
      </c>
      <c r="H5" s="384" t="s">
        <v>106</v>
      </c>
      <c r="I5" s="386" t="s">
        <v>18</v>
      </c>
      <c r="J5" s="383" t="s">
        <v>104</v>
      </c>
      <c r="K5" s="384" t="s">
        <v>105</v>
      </c>
      <c r="L5" s="384" t="s">
        <v>106</v>
      </c>
      <c r="M5" s="386" t="s">
        <v>18</v>
      </c>
      <c r="N5" s="387" t="s">
        <v>104</v>
      </c>
      <c r="O5" s="388" t="s">
        <v>107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7486</v>
      </c>
      <c r="P7" s="408">
        <f aca="true" t="shared" si="2" ref="P7:P26">IF(O7&gt;0,O7/N7*100,"")</f>
        <v>180.99613152804642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14554</v>
      </c>
      <c r="P14" s="408">
        <f t="shared" si="2"/>
        <v>101.21705264622018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12335</v>
      </c>
      <c r="P19" s="408">
        <f t="shared" si="2"/>
        <v>101.78232527436258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10885</v>
      </c>
      <c r="P20" s="408">
        <f t="shared" si="2"/>
        <v>48.37777777777777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22268</v>
      </c>
      <c r="P22" s="408">
        <f t="shared" si="2"/>
        <v>99.37522313459479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501">
        <v>7754</v>
      </c>
      <c r="P23" s="408">
        <f t="shared" si="2"/>
        <v>47.61436905127418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487492</v>
      </c>
      <c r="P27" s="423">
        <f>O27/N27*100</f>
        <v>92.42290381414254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W31" sqref="W31"/>
    </sheetView>
  </sheetViews>
  <sheetFormatPr defaultColWidth="9.00390625" defaultRowHeight="12.75"/>
  <cols>
    <col min="1" max="1" width="20.75390625" style="49" customWidth="1"/>
    <col min="2" max="2" width="0.12890625" style="49" customWidth="1"/>
    <col min="3" max="3" width="9.00390625" style="49" hidden="1" customWidth="1"/>
    <col min="4" max="5" width="8.125" style="49" hidden="1" customWidth="1"/>
    <col min="6" max="6" width="8.875" style="49" hidden="1" customWidth="1"/>
    <col min="7" max="7" width="7.75390625" style="49" hidden="1" customWidth="1"/>
    <col min="8" max="8" width="8.375" style="49" hidden="1" customWidth="1"/>
    <col min="9" max="9" width="8.625" style="49" hidden="1" customWidth="1"/>
    <col min="10" max="10" width="8.375" style="49" hidden="1" customWidth="1"/>
    <col min="11" max="11" width="7.2539062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7" t="s">
        <v>93</v>
      </c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Y1" s="592">
        <v>43047</v>
      </c>
      <c r="Z1" s="593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79" t="s">
        <v>0</v>
      </c>
      <c r="B3" s="581" t="s">
        <v>71</v>
      </c>
      <c r="C3" s="582"/>
      <c r="D3" s="582"/>
      <c r="E3" s="582"/>
      <c r="F3" s="583"/>
      <c r="G3" s="584" t="s">
        <v>72</v>
      </c>
      <c r="H3" s="585"/>
      <c r="I3" s="585"/>
      <c r="J3" s="585"/>
      <c r="K3" s="586"/>
      <c r="L3" s="589" t="s">
        <v>73</v>
      </c>
      <c r="M3" s="590"/>
      <c r="N3" s="590"/>
      <c r="O3" s="590"/>
      <c r="P3" s="591"/>
      <c r="Q3" s="589" t="s">
        <v>74</v>
      </c>
      <c r="R3" s="590"/>
      <c r="S3" s="590"/>
      <c r="T3" s="590"/>
      <c r="U3" s="591"/>
      <c r="V3" s="589" t="s">
        <v>91</v>
      </c>
      <c r="W3" s="590"/>
      <c r="X3" s="590"/>
      <c r="Y3" s="590"/>
      <c r="Z3" s="591"/>
    </row>
    <row r="4" spans="1:26" ht="40.5" customHeight="1" thickBot="1">
      <c r="A4" s="580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G16" sqref="G1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87" t="s">
        <v>108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95">
        <v>43047</v>
      </c>
      <c r="P1" s="595"/>
    </row>
    <row r="2" spans="1:16" ht="16.5" thickBot="1">
      <c r="A2" s="424" t="s">
        <v>109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425"/>
      <c r="P2" s="425"/>
    </row>
    <row r="3" spans="1:16" ht="15.75" thickBot="1">
      <c r="A3" s="596" t="s">
        <v>110</v>
      </c>
      <c r="B3" s="599" t="s">
        <v>97</v>
      </c>
      <c r="C3" s="600"/>
      <c r="D3" s="601"/>
      <c r="E3" s="602" t="s">
        <v>111</v>
      </c>
      <c r="F3" s="603"/>
      <c r="G3" s="603"/>
      <c r="H3" s="603"/>
      <c r="I3" s="603"/>
      <c r="J3" s="604"/>
      <c r="K3" s="608" t="s">
        <v>112</v>
      </c>
      <c r="L3" s="609"/>
      <c r="M3" s="610" t="s">
        <v>113</v>
      </c>
      <c r="N3" s="611"/>
      <c r="O3" s="611"/>
      <c r="P3" s="612"/>
    </row>
    <row r="4" spans="1:16" ht="15.75" thickBot="1">
      <c r="A4" s="597"/>
      <c r="B4" s="613" t="s">
        <v>114</v>
      </c>
      <c r="C4" s="614" t="s">
        <v>115</v>
      </c>
      <c r="D4" s="615"/>
      <c r="E4" s="605"/>
      <c r="F4" s="606"/>
      <c r="G4" s="606"/>
      <c r="H4" s="606"/>
      <c r="I4" s="606"/>
      <c r="J4" s="607"/>
      <c r="K4" s="599" t="s">
        <v>116</v>
      </c>
      <c r="L4" s="601"/>
      <c r="M4" s="616" t="s">
        <v>117</v>
      </c>
      <c r="N4" s="617"/>
      <c r="O4" s="617" t="s">
        <v>118</v>
      </c>
      <c r="P4" s="618"/>
    </row>
    <row r="5" spans="1:16" ht="15.75" thickBot="1">
      <c r="A5" s="597"/>
      <c r="B5" s="613"/>
      <c r="C5" s="619" t="s">
        <v>119</v>
      </c>
      <c r="D5" s="620"/>
      <c r="E5" s="621" t="s">
        <v>120</v>
      </c>
      <c r="F5" s="622"/>
      <c r="G5" s="623" t="s">
        <v>121</v>
      </c>
      <c r="H5" s="624"/>
      <c r="I5" s="623" t="s">
        <v>122</v>
      </c>
      <c r="J5" s="625"/>
      <c r="K5" s="626" t="s">
        <v>123</v>
      </c>
      <c r="L5" s="627"/>
      <c r="M5" s="626" t="s">
        <v>121</v>
      </c>
      <c r="N5" s="628"/>
      <c r="O5" s="628" t="s">
        <v>121</v>
      </c>
      <c r="P5" s="627"/>
    </row>
    <row r="6" spans="1:16" ht="15.75" thickBot="1">
      <c r="A6" s="598"/>
      <c r="B6" s="598"/>
      <c r="C6" s="426" t="s">
        <v>128</v>
      </c>
      <c r="D6" s="426" t="s">
        <v>131</v>
      </c>
      <c r="E6" s="427" t="s">
        <v>124</v>
      </c>
      <c r="F6" s="428" t="s">
        <v>125</v>
      </c>
      <c r="G6" s="427" t="s">
        <v>124</v>
      </c>
      <c r="H6" s="428" t="s">
        <v>125</v>
      </c>
      <c r="I6" s="427" t="s">
        <v>124</v>
      </c>
      <c r="J6" s="429" t="s">
        <v>125</v>
      </c>
      <c r="K6" s="427" t="s">
        <v>124</v>
      </c>
      <c r="L6" s="428" t="s">
        <v>125</v>
      </c>
      <c r="M6" s="427" t="s">
        <v>124</v>
      </c>
      <c r="N6" s="428" t="s">
        <v>125</v>
      </c>
      <c r="O6" s="430" t="s">
        <v>124</v>
      </c>
      <c r="P6" s="428" t="s">
        <v>125</v>
      </c>
    </row>
    <row r="7" spans="1:16" ht="14.25" customHeight="1">
      <c r="A7" s="497" t="s">
        <v>28</v>
      </c>
      <c r="B7" s="431">
        <v>56</v>
      </c>
      <c r="C7" s="432">
        <v>56</v>
      </c>
      <c r="D7" s="432">
        <v>56</v>
      </c>
      <c r="E7" s="444">
        <v>134.6</v>
      </c>
      <c r="F7" s="444">
        <v>123.3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86.4</v>
      </c>
      <c r="N7" s="439">
        <v>6.5</v>
      </c>
      <c r="O7" s="440">
        <v>0.3</v>
      </c>
      <c r="P7" s="498">
        <v>0.5</v>
      </c>
    </row>
    <row r="8" spans="1:16" ht="15">
      <c r="A8" s="441" t="s">
        <v>79</v>
      </c>
      <c r="B8" s="442">
        <v>1181</v>
      </c>
      <c r="C8" s="443">
        <v>1191</v>
      </c>
      <c r="D8" s="443">
        <v>1191</v>
      </c>
      <c r="E8" s="444">
        <v>2846.9</v>
      </c>
      <c r="F8" s="444">
        <v>2334.4</v>
      </c>
      <c r="G8" s="444">
        <v>13.7</v>
      </c>
      <c r="H8" s="445">
        <v>13.2</v>
      </c>
      <c r="I8" s="444">
        <v>12.6</v>
      </c>
      <c r="J8" s="446">
        <v>11.6</v>
      </c>
      <c r="K8" s="447">
        <f t="shared" si="0"/>
        <v>11.502938706968934</v>
      </c>
      <c r="L8" s="448">
        <v>11.881188118811881</v>
      </c>
      <c r="M8" s="449">
        <v>713</v>
      </c>
      <c r="N8" s="450">
        <v>465</v>
      </c>
      <c r="O8" s="451">
        <v>3</v>
      </c>
      <c r="P8" s="499">
        <v>3</v>
      </c>
    </row>
    <row r="9" spans="1:16" ht="15">
      <c r="A9" s="441" t="s">
        <v>80</v>
      </c>
      <c r="B9" s="442">
        <v>1130</v>
      </c>
      <c r="C9" s="443">
        <v>1130</v>
      </c>
      <c r="D9" s="443">
        <v>1130</v>
      </c>
      <c r="E9" s="444">
        <v>6242.6</v>
      </c>
      <c r="F9" s="444">
        <v>5603.1</v>
      </c>
      <c r="G9" s="444">
        <v>13</v>
      </c>
      <c r="H9" s="445">
        <v>11.5</v>
      </c>
      <c r="I9" s="444">
        <v>13</v>
      </c>
      <c r="J9" s="446">
        <v>8.3</v>
      </c>
      <c r="K9" s="447">
        <f t="shared" si="0"/>
        <v>11.504424778761061</v>
      </c>
      <c r="L9" s="448">
        <v>10.008703220191471</v>
      </c>
      <c r="M9" s="449">
        <v>1342.5</v>
      </c>
      <c r="N9" s="450">
        <v>576</v>
      </c>
      <c r="O9" s="451">
        <v>4.5</v>
      </c>
      <c r="P9" s="499">
        <v>4</v>
      </c>
    </row>
    <row r="10" spans="1:16" ht="15">
      <c r="A10" s="441" t="s">
        <v>31</v>
      </c>
      <c r="B10" s="442">
        <v>353</v>
      </c>
      <c r="C10" s="443">
        <v>389</v>
      </c>
      <c r="D10" s="443">
        <v>389</v>
      </c>
      <c r="E10" s="444">
        <v>1037.4</v>
      </c>
      <c r="F10" s="444">
        <v>801</v>
      </c>
      <c r="G10" s="444">
        <v>2.9</v>
      </c>
      <c r="H10" s="445">
        <v>2.9</v>
      </c>
      <c r="I10" s="444">
        <v>2.9</v>
      </c>
      <c r="J10" s="446">
        <v>2.8</v>
      </c>
      <c r="K10" s="447">
        <f t="shared" si="0"/>
        <v>7.455012853470437</v>
      </c>
      <c r="L10" s="448">
        <v>8.504398826979472</v>
      </c>
      <c r="M10" s="449">
        <v>852.5</v>
      </c>
      <c r="N10" s="450">
        <v>635.5</v>
      </c>
      <c r="O10" s="451">
        <v>3</v>
      </c>
      <c r="P10" s="499">
        <v>4</v>
      </c>
    </row>
    <row r="11" spans="1:16" ht="15">
      <c r="A11" s="441" t="s">
        <v>32</v>
      </c>
      <c r="B11" s="442">
        <v>690</v>
      </c>
      <c r="C11" s="443">
        <v>690</v>
      </c>
      <c r="D11" s="443">
        <v>690</v>
      </c>
      <c r="E11" s="444">
        <v>3089.6</v>
      </c>
      <c r="F11" s="446">
        <v>2656.2</v>
      </c>
      <c r="G11" s="444">
        <v>6.2</v>
      </c>
      <c r="H11" s="445">
        <v>6</v>
      </c>
      <c r="I11" s="444">
        <v>5.4</v>
      </c>
      <c r="J11" s="446">
        <v>5.3</v>
      </c>
      <c r="K11" s="447">
        <f t="shared" si="0"/>
        <v>8.985507246376812</v>
      </c>
      <c r="L11" s="448">
        <v>8.8</v>
      </c>
      <c r="M11" s="449">
        <v>2029</v>
      </c>
      <c r="N11" s="450">
        <v>1974</v>
      </c>
      <c r="O11" s="451">
        <v>2</v>
      </c>
      <c r="P11" s="499">
        <v>2</v>
      </c>
    </row>
    <row r="12" spans="1:16" ht="15">
      <c r="A12" s="441" t="s">
        <v>33</v>
      </c>
      <c r="B12" s="442">
        <v>467</v>
      </c>
      <c r="C12" s="443">
        <v>476</v>
      </c>
      <c r="D12" s="443">
        <v>476</v>
      </c>
      <c r="E12" s="444">
        <v>4339</v>
      </c>
      <c r="F12" s="444">
        <v>4332</v>
      </c>
      <c r="G12" s="444">
        <v>5.2</v>
      </c>
      <c r="H12" s="445">
        <v>6.6</v>
      </c>
      <c r="I12" s="444">
        <v>5.2</v>
      </c>
      <c r="J12" s="446">
        <v>6.5</v>
      </c>
      <c r="K12" s="447">
        <f t="shared" si="0"/>
        <v>10.92436974789916</v>
      </c>
      <c r="L12" s="448">
        <v>14.132762312633831</v>
      </c>
      <c r="M12" s="449">
        <v>2682.1</v>
      </c>
      <c r="N12" s="450">
        <v>941.4</v>
      </c>
      <c r="O12" s="451">
        <v>4.9</v>
      </c>
      <c r="P12" s="499">
        <v>10.3</v>
      </c>
    </row>
    <row r="13" spans="1:16" ht="15">
      <c r="A13" s="441" t="s">
        <v>34</v>
      </c>
      <c r="B13" s="442">
        <v>857</v>
      </c>
      <c r="C13" s="443">
        <v>773</v>
      </c>
      <c r="D13" s="443">
        <v>773</v>
      </c>
      <c r="E13" s="444">
        <v>2656</v>
      </c>
      <c r="F13" s="446">
        <v>2926</v>
      </c>
      <c r="G13" s="444">
        <v>9.2</v>
      </c>
      <c r="H13" s="445">
        <v>10</v>
      </c>
      <c r="I13" s="444">
        <v>8.5</v>
      </c>
      <c r="J13" s="446">
        <v>15</v>
      </c>
      <c r="K13" s="447">
        <f t="shared" si="0"/>
        <v>11.901681759379041</v>
      </c>
      <c r="L13" s="448">
        <v>14.130434782608695</v>
      </c>
      <c r="M13" s="449">
        <v>923</v>
      </c>
      <c r="N13" s="450">
        <v>962</v>
      </c>
      <c r="O13" s="451">
        <v>3</v>
      </c>
      <c r="P13" s="499">
        <v>3</v>
      </c>
    </row>
    <row r="14" spans="1:16" ht="15">
      <c r="A14" s="441" t="s">
        <v>35</v>
      </c>
      <c r="B14" s="442">
        <v>2742</v>
      </c>
      <c r="C14" s="443">
        <v>2742</v>
      </c>
      <c r="D14" s="443">
        <v>2742</v>
      </c>
      <c r="E14" s="444">
        <v>8698</v>
      </c>
      <c r="F14" s="446">
        <v>9683.6</v>
      </c>
      <c r="G14" s="444">
        <v>30</v>
      </c>
      <c r="H14" s="445">
        <v>37.8</v>
      </c>
      <c r="I14" s="444">
        <v>28.9</v>
      </c>
      <c r="J14" s="446">
        <v>33.8</v>
      </c>
      <c r="K14" s="447">
        <f t="shared" si="0"/>
        <v>10.940919037199125</v>
      </c>
      <c r="L14" s="448">
        <v>13.785557986870897</v>
      </c>
      <c r="M14" s="449">
        <v>2351.8199999999997</v>
      </c>
      <c r="N14" s="450">
        <v>1824</v>
      </c>
      <c r="O14" s="451">
        <v>17</v>
      </c>
      <c r="P14" s="499">
        <v>27</v>
      </c>
    </row>
    <row r="15" spans="1:16" ht="15">
      <c r="A15" s="441" t="s">
        <v>36</v>
      </c>
      <c r="B15" s="442">
        <v>709</v>
      </c>
      <c r="C15" s="443">
        <v>667</v>
      </c>
      <c r="D15" s="443">
        <v>667</v>
      </c>
      <c r="E15" s="444">
        <v>1801.8</v>
      </c>
      <c r="F15" s="446">
        <v>1833.7</v>
      </c>
      <c r="G15" s="444">
        <v>5.9</v>
      </c>
      <c r="H15" s="445">
        <v>6.3</v>
      </c>
      <c r="I15" s="444">
        <v>5.4</v>
      </c>
      <c r="J15" s="446">
        <v>5.8</v>
      </c>
      <c r="K15" s="447">
        <f t="shared" si="0"/>
        <v>8.845577211394303</v>
      </c>
      <c r="L15" s="448">
        <v>8.8</v>
      </c>
      <c r="M15" s="449">
        <v>84</v>
      </c>
      <c r="N15" s="450">
        <v>79.1</v>
      </c>
      <c r="O15" s="451">
        <v>0.2</v>
      </c>
      <c r="P15" s="499">
        <v>0.3</v>
      </c>
    </row>
    <row r="16" spans="1:16" ht="15" customHeight="1">
      <c r="A16" s="441" t="s">
        <v>37</v>
      </c>
      <c r="B16" s="442">
        <v>600</v>
      </c>
      <c r="C16" s="443">
        <v>634</v>
      </c>
      <c r="D16" s="443">
        <v>634</v>
      </c>
      <c r="E16" s="444">
        <v>6038.3</v>
      </c>
      <c r="F16" s="446">
        <v>3078.8</v>
      </c>
      <c r="G16" s="444">
        <v>6.9</v>
      </c>
      <c r="H16" s="445">
        <v>5.4</v>
      </c>
      <c r="I16" s="444">
        <v>6</v>
      </c>
      <c r="J16" s="446">
        <v>4.8</v>
      </c>
      <c r="K16" s="447">
        <f t="shared" si="0"/>
        <v>10.883280757097793</v>
      </c>
      <c r="L16" s="448">
        <v>9.443507588532883</v>
      </c>
      <c r="M16" s="449">
        <v>3900</v>
      </c>
      <c r="N16" s="450">
        <v>1432</v>
      </c>
      <c r="O16" s="451">
        <v>12</v>
      </c>
      <c r="P16" s="499">
        <v>15</v>
      </c>
    </row>
    <row r="17" spans="1:16" ht="15">
      <c r="A17" s="441" t="s">
        <v>38</v>
      </c>
      <c r="B17" s="442">
        <v>970</v>
      </c>
      <c r="C17" s="443">
        <v>980</v>
      </c>
      <c r="D17" s="443">
        <v>980</v>
      </c>
      <c r="E17" s="444">
        <v>4569.2</v>
      </c>
      <c r="F17" s="446">
        <v>4368.6</v>
      </c>
      <c r="G17" s="444">
        <v>14.6</v>
      </c>
      <c r="H17" s="445">
        <v>11.3</v>
      </c>
      <c r="I17" s="444">
        <v>14.3</v>
      </c>
      <c r="J17" s="446">
        <v>11</v>
      </c>
      <c r="K17" s="447">
        <f t="shared" si="0"/>
        <v>14.89795918367347</v>
      </c>
      <c r="L17" s="448">
        <v>12</v>
      </c>
      <c r="M17" s="449">
        <v>1510</v>
      </c>
      <c r="N17" s="450">
        <v>1415</v>
      </c>
      <c r="O17" s="451">
        <v>5</v>
      </c>
      <c r="P17" s="499">
        <v>5</v>
      </c>
    </row>
    <row r="18" spans="1:16" ht="15">
      <c r="A18" s="441" t="s">
        <v>39</v>
      </c>
      <c r="B18" s="442">
        <v>473</v>
      </c>
      <c r="C18" s="443">
        <v>538</v>
      </c>
      <c r="D18" s="443">
        <v>538</v>
      </c>
      <c r="E18" s="444">
        <v>1397.4</v>
      </c>
      <c r="F18" s="446">
        <v>1118.1</v>
      </c>
      <c r="G18" s="444">
        <v>4.4</v>
      </c>
      <c r="H18" s="445">
        <v>3.6</v>
      </c>
      <c r="I18" s="444">
        <v>3.1</v>
      </c>
      <c r="J18" s="446">
        <v>2.7</v>
      </c>
      <c r="K18" s="447">
        <f t="shared" si="0"/>
        <v>8.178438661710038</v>
      </c>
      <c r="L18" s="448">
        <v>9.1</v>
      </c>
      <c r="M18" s="449">
        <v>3004</v>
      </c>
      <c r="N18" s="450">
        <v>857.2</v>
      </c>
      <c r="O18" s="451">
        <v>7</v>
      </c>
      <c r="P18" s="499">
        <v>6.1</v>
      </c>
    </row>
    <row r="19" spans="1:16" ht="15">
      <c r="A19" s="441" t="s">
        <v>81</v>
      </c>
      <c r="B19" s="442">
        <v>1325</v>
      </c>
      <c r="C19" s="443">
        <v>1256</v>
      </c>
      <c r="D19" s="443">
        <v>1256</v>
      </c>
      <c r="E19" s="444">
        <v>3666.1</v>
      </c>
      <c r="F19" s="446">
        <v>3745.6</v>
      </c>
      <c r="G19" s="444">
        <v>8.2</v>
      </c>
      <c r="H19" s="445">
        <v>8.1</v>
      </c>
      <c r="I19" s="444">
        <v>6.5</v>
      </c>
      <c r="J19" s="446">
        <v>7.2</v>
      </c>
      <c r="K19" s="447">
        <f t="shared" si="0"/>
        <v>6.528662420382165</v>
      </c>
      <c r="L19" s="448">
        <v>6.1</v>
      </c>
      <c r="M19" s="449">
        <v>1261</v>
      </c>
      <c r="N19" s="450">
        <v>1165</v>
      </c>
      <c r="O19" s="451">
        <v>4</v>
      </c>
      <c r="P19" s="499">
        <v>4</v>
      </c>
    </row>
    <row r="20" spans="1:16" ht="15">
      <c r="A20" s="441" t="s">
        <v>41</v>
      </c>
      <c r="B20" s="442">
        <v>1284</v>
      </c>
      <c r="C20" s="443">
        <v>1284</v>
      </c>
      <c r="D20" s="443">
        <v>1284</v>
      </c>
      <c r="E20" s="444">
        <v>4443.2</v>
      </c>
      <c r="F20" s="446">
        <v>4301.6</v>
      </c>
      <c r="G20" s="444">
        <v>11.4</v>
      </c>
      <c r="H20" s="445">
        <v>10.7</v>
      </c>
      <c r="I20" s="444">
        <v>9.8</v>
      </c>
      <c r="J20" s="446">
        <v>9.4</v>
      </c>
      <c r="K20" s="447">
        <f t="shared" si="0"/>
        <v>8.878504672897197</v>
      </c>
      <c r="L20" s="448">
        <v>8.4</v>
      </c>
      <c r="M20" s="449">
        <v>322.8</v>
      </c>
      <c r="N20" s="450">
        <v>303</v>
      </c>
      <c r="O20" s="451">
        <v>1.2</v>
      </c>
      <c r="P20" s="499">
        <v>1.2</v>
      </c>
    </row>
    <row r="21" spans="1:16" ht="15" customHeight="1">
      <c r="A21" s="441" t="s">
        <v>42</v>
      </c>
      <c r="B21" s="442">
        <v>970</v>
      </c>
      <c r="C21" s="443">
        <v>598</v>
      </c>
      <c r="D21" s="443">
        <v>598</v>
      </c>
      <c r="E21" s="444">
        <v>1599.5</v>
      </c>
      <c r="F21" s="446">
        <v>1929.9</v>
      </c>
      <c r="G21" s="444">
        <v>3.6</v>
      </c>
      <c r="H21" s="445">
        <v>4.5</v>
      </c>
      <c r="I21" s="444">
        <v>3.1</v>
      </c>
      <c r="J21" s="446">
        <v>4</v>
      </c>
      <c r="K21" s="447">
        <f t="shared" si="0"/>
        <v>6.020066889632107</v>
      </c>
      <c r="L21" s="448">
        <v>7.024793388429751</v>
      </c>
      <c r="M21" s="449">
        <v>548.5</v>
      </c>
      <c r="N21" s="450">
        <v>272.7</v>
      </c>
      <c r="O21" s="451">
        <v>1.8</v>
      </c>
      <c r="P21" s="499">
        <v>1.9</v>
      </c>
    </row>
    <row r="22" spans="1:16" ht="15">
      <c r="A22" s="441" t="s">
        <v>82</v>
      </c>
      <c r="B22" s="442">
        <v>1015</v>
      </c>
      <c r="C22" s="443">
        <v>998</v>
      </c>
      <c r="D22" s="443">
        <v>998</v>
      </c>
      <c r="E22" s="444">
        <v>7022.2</v>
      </c>
      <c r="F22" s="446">
        <v>6884.9</v>
      </c>
      <c r="G22" s="444">
        <v>8.9</v>
      </c>
      <c r="H22" s="445">
        <v>7.6</v>
      </c>
      <c r="I22" s="444">
        <v>8.3</v>
      </c>
      <c r="J22" s="446">
        <v>11.2</v>
      </c>
      <c r="K22" s="447">
        <f t="shared" si="0"/>
        <v>8.917835671342685</v>
      </c>
      <c r="L22" s="448">
        <v>8.8</v>
      </c>
      <c r="M22" s="449">
        <v>2429.5</v>
      </c>
      <c r="N22" s="450">
        <v>1104</v>
      </c>
      <c r="O22" s="451">
        <v>7.5</v>
      </c>
      <c r="P22" s="499">
        <v>7.7</v>
      </c>
    </row>
    <row r="23" spans="1:16" ht="15">
      <c r="A23" s="441" t="s">
        <v>83</v>
      </c>
      <c r="B23" s="442">
        <v>1942</v>
      </c>
      <c r="C23" s="443">
        <v>1873</v>
      </c>
      <c r="D23" s="443">
        <v>1873</v>
      </c>
      <c r="E23" s="444">
        <v>10755.4</v>
      </c>
      <c r="F23" s="446">
        <v>10236.7</v>
      </c>
      <c r="G23" s="444">
        <v>31.8</v>
      </c>
      <c r="H23" s="445">
        <v>33.5</v>
      </c>
      <c r="I23" s="444">
        <v>30.6</v>
      </c>
      <c r="J23" s="446">
        <v>32.4</v>
      </c>
      <c r="K23" s="447">
        <f t="shared" si="0"/>
        <v>16.978109983982915</v>
      </c>
      <c r="L23" s="448">
        <v>17.551020408163264</v>
      </c>
      <c r="M23" s="449">
        <v>934.5</v>
      </c>
      <c r="N23" s="450">
        <v>385.7</v>
      </c>
      <c r="O23" s="451">
        <v>1.9</v>
      </c>
      <c r="P23" s="499">
        <v>4.1</v>
      </c>
    </row>
    <row r="24" spans="1:16" ht="15">
      <c r="A24" s="441" t="s">
        <v>45</v>
      </c>
      <c r="B24" s="442">
        <v>358</v>
      </c>
      <c r="C24" s="443">
        <v>445</v>
      </c>
      <c r="D24" s="443">
        <v>445</v>
      </c>
      <c r="E24" s="444">
        <v>711.5</v>
      </c>
      <c r="F24" s="446">
        <v>657.3</v>
      </c>
      <c r="G24" s="444">
        <v>4.5</v>
      </c>
      <c r="H24" s="445">
        <v>3.9</v>
      </c>
      <c r="I24" s="444">
        <v>2.3</v>
      </c>
      <c r="J24" s="446">
        <v>2.3</v>
      </c>
      <c r="K24" s="447">
        <f t="shared" si="0"/>
        <v>10.112359550561797</v>
      </c>
      <c r="L24" s="448">
        <v>10.893854748603351</v>
      </c>
      <c r="M24" s="449">
        <v>416.2</v>
      </c>
      <c r="N24" s="450">
        <v>982</v>
      </c>
      <c r="O24" s="451">
        <v>2</v>
      </c>
      <c r="P24" s="499">
        <v>2</v>
      </c>
    </row>
    <row r="25" spans="1:16" ht="15">
      <c r="A25" s="441" t="s">
        <v>46</v>
      </c>
      <c r="B25" s="442">
        <v>1345</v>
      </c>
      <c r="C25" s="443">
        <v>1345</v>
      </c>
      <c r="D25" s="443">
        <v>1345</v>
      </c>
      <c r="E25" s="444">
        <v>5413.8</v>
      </c>
      <c r="F25" s="446">
        <v>5257.8</v>
      </c>
      <c r="G25" s="444">
        <v>18.4</v>
      </c>
      <c r="H25" s="445">
        <v>16.6</v>
      </c>
      <c r="I25" s="444">
        <v>17</v>
      </c>
      <c r="J25" s="446">
        <v>16</v>
      </c>
      <c r="K25" s="447">
        <f t="shared" si="0"/>
        <v>13.680297397769516</v>
      </c>
      <c r="L25" s="448">
        <v>12.406576980568014</v>
      </c>
      <c r="M25" s="449"/>
      <c r="N25" s="450"/>
      <c r="O25" s="451"/>
      <c r="P25" s="499"/>
    </row>
    <row r="26" spans="1:16" ht="15">
      <c r="A26" s="441" t="s">
        <v>84</v>
      </c>
      <c r="B26" s="442">
        <v>534</v>
      </c>
      <c r="C26" s="443">
        <v>537</v>
      </c>
      <c r="D26" s="443">
        <v>537</v>
      </c>
      <c r="E26" s="444">
        <v>1037.9</v>
      </c>
      <c r="F26" s="446">
        <v>556.5</v>
      </c>
      <c r="G26" s="444">
        <v>4.7</v>
      </c>
      <c r="H26" s="445">
        <v>5.4</v>
      </c>
      <c r="I26" s="444">
        <v>4.1</v>
      </c>
      <c r="J26" s="446">
        <v>4.8</v>
      </c>
      <c r="K26" s="447">
        <f t="shared" si="0"/>
        <v>8.752327746741155</v>
      </c>
      <c r="L26" s="448">
        <v>10.05586592178771</v>
      </c>
      <c r="M26" s="449">
        <v>3887</v>
      </c>
      <c r="N26" s="450">
        <v>1784</v>
      </c>
      <c r="O26" s="451">
        <v>11</v>
      </c>
      <c r="P26" s="499">
        <v>11</v>
      </c>
    </row>
    <row r="27" spans="1:16" ht="15">
      <c r="A27" s="441" t="s">
        <v>48</v>
      </c>
      <c r="B27" s="442">
        <v>3822</v>
      </c>
      <c r="C27" s="443">
        <v>4090</v>
      </c>
      <c r="D27" s="443">
        <v>4090</v>
      </c>
      <c r="E27" s="444">
        <v>17034</v>
      </c>
      <c r="F27" s="446">
        <v>14045</v>
      </c>
      <c r="G27" s="444">
        <v>63.2</v>
      </c>
      <c r="H27" s="445">
        <v>42.5</v>
      </c>
      <c r="I27" s="444">
        <v>59.6</v>
      </c>
      <c r="J27" s="446">
        <v>42.1</v>
      </c>
      <c r="K27" s="447">
        <f t="shared" si="0"/>
        <v>15.452322738386307</v>
      </c>
      <c r="L27" s="448">
        <v>11.119832548403977</v>
      </c>
      <c r="M27" s="449">
        <v>2304</v>
      </c>
      <c r="N27" s="450">
        <v>982</v>
      </c>
      <c r="O27" s="451">
        <v>6</v>
      </c>
      <c r="P27" s="499">
        <v>6</v>
      </c>
    </row>
    <row r="28" spans="1:16" ht="0.75" customHeight="1" thickBot="1">
      <c r="A28" s="452" t="s">
        <v>69</v>
      </c>
      <c r="B28" s="453">
        <v>100</v>
      </c>
      <c r="C28" s="454">
        <v>100</v>
      </c>
      <c r="D28" s="454">
        <v>100</v>
      </c>
      <c r="E28" s="455">
        <v>68</v>
      </c>
      <c r="F28" s="456">
        <v>79.8</v>
      </c>
      <c r="G28" s="455">
        <v>0.7</v>
      </c>
      <c r="H28" s="456">
        <v>0.7</v>
      </c>
      <c r="I28" s="455">
        <v>2.4</v>
      </c>
      <c r="J28" s="457">
        <v>2.4</v>
      </c>
      <c r="K28" s="458">
        <f t="shared" si="0"/>
        <v>6.999999999999999</v>
      </c>
      <c r="L28" s="459">
        <v>6.999999999999999</v>
      </c>
      <c r="M28" s="460"/>
      <c r="N28" s="461"/>
      <c r="O28" s="462"/>
      <c r="P28" s="500"/>
    </row>
    <row r="29" spans="1:16" ht="15" thickBot="1">
      <c r="A29" s="463" t="s">
        <v>126</v>
      </c>
      <c r="B29" s="464">
        <f aca="true" t="shared" si="1" ref="B29:G29">SUM(B7:B28)</f>
        <v>22923</v>
      </c>
      <c r="C29" s="465">
        <f>SUM(C7:C28)</f>
        <v>22792</v>
      </c>
      <c r="D29" s="465">
        <f t="shared" si="1"/>
        <v>22792</v>
      </c>
      <c r="E29" s="466">
        <f t="shared" si="1"/>
        <v>94602.39999999998</v>
      </c>
      <c r="F29" s="467">
        <f t="shared" si="1"/>
        <v>86553.90000000001</v>
      </c>
      <c r="G29" s="466">
        <f t="shared" si="1"/>
        <v>267.8</v>
      </c>
      <c r="H29" s="467">
        <v>275.2</v>
      </c>
      <c r="I29" s="466">
        <f>SUM(I7:I28)</f>
        <v>249.29999999999998</v>
      </c>
      <c r="J29" s="468">
        <v>251.9</v>
      </c>
      <c r="K29" s="469">
        <f t="shared" si="0"/>
        <v>11.74973674973675</v>
      </c>
      <c r="L29" s="470">
        <v>11.778804999143981</v>
      </c>
      <c r="M29" s="466">
        <f>SUM(M7:M28)</f>
        <v>31581.82</v>
      </c>
      <c r="N29" s="467">
        <f>SUM(N7:N28)</f>
        <v>18146.100000000002</v>
      </c>
      <c r="O29" s="471">
        <f>SUM(O7:O28)</f>
        <v>97.30000000000001</v>
      </c>
      <c r="P29" s="467">
        <f>SUM(P7:P28)</f>
        <v>118.1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2017-11-08T07:03:35Z</cp:lastPrinted>
  <dcterms:created xsi:type="dcterms:W3CDTF">2017-08-13T06:13:14Z</dcterms:created>
  <dcterms:modified xsi:type="dcterms:W3CDTF">2017-11-08T07:06:44Z</dcterms:modified>
  <cp:category/>
  <cp:version/>
  <cp:contentType/>
  <cp:contentStatus/>
</cp:coreProperties>
</file>