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<sst xmlns="http://schemas.openxmlformats.org/spreadsheetml/2006/main" count="417" uniqueCount="132">
  <si>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</si>
  <si>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</si>
  <si>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</si>
  <si>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</si>
  <si>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</si>
  <si>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</si>
  <si>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</si>
  <si>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</si>
  <si>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</si>
  <si>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</si>
  <si>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</si>
  <si>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</si>
  <si>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</si>
  <si>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</si>
  <si>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</si>
  <si>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</si>
  <si>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</si>
  <si>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</si>
  <si>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</si>
  <si>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</si>
  <si>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</si>
  <si>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</si>
  <si>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</si>
  <si>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</si>
  <si>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</si>
  <si>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</si>
  <si>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</si>
  <si>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</si>
  <si>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</si>
  <si>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</si>
  <si>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</si>
  <si>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</si>
  <si>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</si>
  <si>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</si>
  <si>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</si>
  <si>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</si>
  <si>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</si>
  <si>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</si>
  <si>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</si>
  <si>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</si>
  <si>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</si>
  <si>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</si>
  <si>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</si>
  <si>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</si>
  <si>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</si>
  <si>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</si>
  <si>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</si>
  <si>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</si>
  <si>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</si>
  <si>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</si>
  <si>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</si>
  <si>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</si>
  <si>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</si>
  <si>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</si>
  <si>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</si>
  <si>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</si>
  <si>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</si>
  <si>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</si>
  <si>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</si>
  <si>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</si>
  <si>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</si>
  <si>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</si>
  <si>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</si>
  <si>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</si>
  <si>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</si>
  <si>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</si>
  <si>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</si>
  <si>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</si>
  <si>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</si>
  <si>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</si>
  <si>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</si>
  <si>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</si>
  <si>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</si>
  <si>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</si>
  <si>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</si>
  <si>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</si>
  <si>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</si>
  <si>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</si>
  <si>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</si>
  <si>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</si>
  <si>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</si>
  <si>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</si>
  <si>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</si>
  <si>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</si>
  <si>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</si>
  <si>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</si>
  <si>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</si>
  <si>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</si>
  <si>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</si>
  <si>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</si>
  <si>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</si>
  <si>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</si>
  <si>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</si>
  <si>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</si>
  <si>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</si>
  <si>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</si>
  <si>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</si>
  <si>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</si>
  <si>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</si>
  <si>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</si>
  <si>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</si>
  <si>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</si>
  <si>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</si>
  <si>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</si>
  <si>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</si>
  <si>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</si>
  <si>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</si>
  <si>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</si>
  <si>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</si>
  <si>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</si>
  <si>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</si>
  <si>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</si>
  <si>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</si>
  <si>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</si>
  <si>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</si>
  <si>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</si>
  <si>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</si>
  <si>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</si>
  <si>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</si>
  <si>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</si>
  <si>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</si>
  <si>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</si>
  <si>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</si>
  <si>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</si>
  <si>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</si>
  <si>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</si>
  <si>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</si>
  <si>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</si>
  <si>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15.11</t>
  </si>
  <si>
    <t>Уборка сельскохозяйственных культур     16.11.2017</t>
  </si>
  <si>
    <t>Оперативная сводка по полевым работам на 16.11.2017</t>
  </si>
  <si>
    <t>16.11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</si>
</sst>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164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19" fillId="0" borderId="116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1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19" fillId="0" borderId="121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24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5" xfId="60" applyFont="1" applyFill="1" applyBorder="1" applyAlignment="1" applyProtection="1">
      <alignment horizontal="center"/>
      <protection locked="0"/>
    </xf>
    <xf numFmtId="0" fontId="26" fillId="0" borderId="126" xfId="60" applyFont="1" applyFill="1" applyBorder="1" applyAlignment="1" applyProtection="1">
      <alignment horizontal="center"/>
      <protection locked="0"/>
    </xf>
    <xf numFmtId="0" fontId="26" fillId="0" borderId="125" xfId="57" applyFont="1" applyFill="1" applyBorder="1" applyAlignment="1">
      <alignment horizontal="center"/>
      <protection/>
    </xf>
    <xf numFmtId="0" fontId="26" fillId="0" borderId="126" xfId="57" applyFont="1" applyFill="1" applyBorder="1" applyAlignment="1">
      <alignment horizontal="center"/>
      <protection/>
    </xf>
    <xf numFmtId="0" fontId="26" fillId="0" borderId="127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129" xfId="60" applyFont="1" applyFill="1" applyBorder="1" applyAlignment="1" applyProtection="1">
      <alignment horizontal="center" vertical="center" wrapText="1"/>
      <protection locked="0"/>
    </xf>
    <xf numFmtId="0" fontId="26" fillId="0" borderId="130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31" xfId="57" applyFont="1" applyFill="1" applyBorder="1" applyAlignment="1">
      <alignment horizontal="center" vertical="center"/>
      <protection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08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" sqref="K8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5.25390625" style="6" customWidth="1"/>
    <col min="13" max="13" width="19.125" style="6" hidden="1" customWidth="1"/>
    <col min="14" max="14" width="17.00390625" style="6" hidden="1" customWidth="1"/>
    <col min="15" max="15" width="0.12890625" style="6" hidden="1" customWidth="1"/>
    <col min="16" max="16" width="12.875" style="6" hidden="1" customWidth="1"/>
    <col min="17" max="17" width="26.25390625" style="6" hidden="1" customWidth="1"/>
    <col min="18" max="18" width="20.375" style="6" hidden="1" customWidth="1"/>
    <col min="19" max="19" width="16.00390625" style="6" hidden="1" customWidth="1"/>
    <col min="20" max="20" width="17.75390625" style="6" hidden="1" customWidth="1"/>
    <col min="21" max="21" width="25.25390625" style="6" hidden="1" customWidth="1"/>
    <col min="22" max="22" width="39.253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9.2539062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00390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6.625" style="6" customWidth="1"/>
    <col min="54" max="54" width="6.25390625" style="6" customWidth="1"/>
    <col min="55" max="55" width="6.75390625" style="6" customWidth="1"/>
    <col min="56" max="56" width="7.375" style="6" customWidth="1"/>
    <col min="57" max="57" width="5.7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11.00390625" style="6" hidden="1" customWidth="1"/>
    <col min="62" max="62" width="9.375" style="6" hidden="1" customWidth="1"/>
    <col min="63" max="63" width="0.12890625" style="6" hidden="1" customWidth="1"/>
    <col min="64" max="64" width="7.125" style="6" hidden="1" customWidth="1"/>
    <col min="65" max="65" width="7.75390625" style="6" hidden="1" customWidth="1"/>
    <col min="66" max="66" width="7.25390625" style="6" hidden="1" customWidth="1"/>
    <col min="67" max="67" width="9.625" style="6" hidden="1" customWidth="1"/>
    <col min="68" max="68" width="8.75390625" style="6" hidden="1" customWidth="1"/>
    <col min="69" max="69" width="6.625" style="6" hidden="1" customWidth="1"/>
    <col min="70" max="70" width="8.625" style="6" hidden="1" customWidth="1"/>
    <col min="71" max="71" width="4.75390625" style="6" hidden="1" customWidth="1"/>
    <col min="72" max="72" width="3.875" style="6" hidden="1" customWidth="1"/>
    <col min="73" max="73" width="4.25390625" style="6" hidden="1" customWidth="1"/>
    <col min="74" max="74" width="4.75390625" style="6" hidden="1" customWidth="1"/>
    <col min="75" max="16384" width="8.875" style="6" customWidth="1"/>
  </cols>
  <sheetData>
    <row r="1" spans="1:74" ht="19.5" customHeight="1">
      <c r="A1" s="3"/>
      <c r="B1" s="4"/>
      <c r="C1" s="504" t="s">
        <v>129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9" t="s">
        <v>0</v>
      </c>
      <c r="B3" s="511" t="s">
        <v>1</v>
      </c>
      <c r="C3" s="513" t="s">
        <v>2</v>
      </c>
      <c r="D3" s="514"/>
      <c r="E3" s="514"/>
      <c r="F3" s="514"/>
      <c r="G3" s="514"/>
      <c r="H3" s="515" t="s">
        <v>3</v>
      </c>
      <c r="I3" s="515"/>
      <c r="J3" s="515"/>
      <c r="K3" s="515"/>
      <c r="L3" s="516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8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8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8"/>
      <c r="BF3" s="519" t="s">
        <v>13</v>
      </c>
      <c r="BG3" s="517"/>
      <c r="BH3" s="517"/>
      <c r="BI3" s="517"/>
      <c r="BJ3" s="520"/>
      <c r="BK3" s="505" t="s">
        <v>14</v>
      </c>
      <c r="BL3" s="502"/>
      <c r="BM3" s="502"/>
      <c r="BN3" s="502"/>
      <c r="BO3" s="503"/>
      <c r="BP3" s="506" t="s">
        <v>15</v>
      </c>
      <c r="BQ3" s="507"/>
      <c r="BR3" s="507"/>
      <c r="BS3" s="507"/>
      <c r="BT3" s="507"/>
      <c r="BU3" s="507"/>
      <c r="BV3" s="508"/>
    </row>
    <row r="4" spans="1:74" ht="88.5" customHeight="1" thickBot="1">
      <c r="A4" s="510"/>
      <c r="B4" s="512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79" t="s">
        <v>95</v>
      </c>
      <c r="BG4" s="104" t="s">
        <v>17</v>
      </c>
      <c r="BH4" s="104" t="s">
        <v>18</v>
      </c>
      <c r="BI4" s="104" t="s">
        <v>19</v>
      </c>
      <c r="BJ4" s="338" t="s">
        <v>20</v>
      </c>
      <c r="BK4" s="487" t="s">
        <v>27</v>
      </c>
      <c r="BL4" s="111" t="s">
        <v>17</v>
      </c>
      <c r="BM4" s="111" t="s">
        <v>18</v>
      </c>
      <c r="BN4" s="111" t="s">
        <v>19</v>
      </c>
      <c r="BO4" s="488" t="s">
        <v>20</v>
      </c>
      <c r="BP4" s="365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3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0"/>
      <c r="BG5" s="90"/>
      <c r="BH5" s="90"/>
      <c r="BI5" s="90"/>
      <c r="BJ5" s="339"/>
      <c r="BK5" s="370"/>
      <c r="BL5" s="112"/>
      <c r="BM5" s="112"/>
      <c r="BN5" s="112"/>
      <c r="BO5" s="371"/>
      <c r="BP5" s="366"/>
      <c r="BQ5" s="95"/>
      <c r="BR5" s="95"/>
      <c r="BS5" s="95"/>
      <c r="BT5" s="95"/>
      <c r="BU5" s="95"/>
      <c r="BV5" s="321"/>
    </row>
    <row r="6" spans="1:74" s="13" customFormat="1" ht="15.75" customHeight="1">
      <c r="A6" s="474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2">
        <f aca="true" t="shared" si="8" ref="AP6:AP18">AO6/AM6*10</f>
        <v>21.29284017645063</v>
      </c>
      <c r="AQ6" s="12"/>
      <c r="AR6" s="25"/>
      <c r="AS6" s="491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2">
        <f aca="true" t="shared" si="10" ref="BE6:BE11">BD6/BB6*10</f>
        <v>18.16216216216216</v>
      </c>
      <c r="BF6" s="481">
        <v>60</v>
      </c>
      <c r="BG6" s="27">
        <v>60</v>
      </c>
      <c r="BH6" s="27">
        <f>BG6/BF6*100</f>
        <v>100</v>
      </c>
      <c r="BI6" s="27">
        <v>122</v>
      </c>
      <c r="BJ6" s="471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1">
        <f>BN6/BL6*10</f>
        <v>20</v>
      </c>
      <c r="BP6" s="367"/>
      <c r="BQ6" s="27"/>
      <c r="BR6" s="27"/>
      <c r="BS6" s="27"/>
      <c r="BT6" s="27"/>
      <c r="BU6" s="27"/>
      <c r="BV6" s="28"/>
    </row>
    <row r="7" spans="1:74" s="13" customFormat="1" ht="15.75" customHeight="1">
      <c r="A7" s="474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2">
        <f t="shared" si="8"/>
        <v>18.64514086736309</v>
      </c>
      <c r="AQ7" s="12"/>
      <c r="AR7" s="25"/>
      <c r="AS7" s="491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2">
        <f t="shared" si="10"/>
        <v>10</v>
      </c>
      <c r="BF7" s="481">
        <v>75</v>
      </c>
      <c r="BG7" s="27">
        <v>75</v>
      </c>
      <c r="BH7" s="27">
        <f>BG7/BF7*100</f>
        <v>100</v>
      </c>
      <c r="BI7" s="27">
        <v>130</v>
      </c>
      <c r="BJ7" s="471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1">
        <f>BN7/BL7*10</f>
        <v>10.461538461538462</v>
      </c>
      <c r="BP7" s="367"/>
      <c r="BQ7" s="27"/>
      <c r="BR7" s="27"/>
      <c r="BS7" s="27"/>
      <c r="BT7" s="27"/>
      <c r="BU7" s="27"/>
      <c r="BV7" s="28"/>
    </row>
    <row r="8" spans="1:74" s="13" customFormat="1" ht="15.75" customHeight="1">
      <c r="A8" s="474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2">
        <f t="shared" si="8"/>
        <v>11.068435754189945</v>
      </c>
      <c r="AQ8" s="12"/>
      <c r="AR8" s="25"/>
      <c r="AS8" s="491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2">
        <f t="shared" si="10"/>
        <v>9.342105263157896</v>
      </c>
      <c r="BF8" s="481"/>
      <c r="BG8" s="27"/>
      <c r="BH8" s="27"/>
      <c r="BI8" s="27"/>
      <c r="BJ8" s="471"/>
      <c r="BK8" s="106"/>
      <c r="BL8" s="25"/>
      <c r="BM8" s="25"/>
      <c r="BN8" s="25"/>
      <c r="BO8" s="471"/>
      <c r="BP8" s="367"/>
      <c r="BQ8" s="27"/>
      <c r="BR8" s="27"/>
      <c r="BS8" s="27"/>
      <c r="BT8" s="27"/>
      <c r="BU8" s="27"/>
      <c r="BV8" s="28"/>
    </row>
    <row r="9" spans="1:74" s="13" customFormat="1" ht="15.75" customHeight="1">
      <c r="A9" s="474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2">
        <f t="shared" si="8"/>
        <v>24.11949685534591</v>
      </c>
      <c r="AQ9" s="12">
        <v>1012</v>
      </c>
      <c r="AR9" s="25"/>
      <c r="AS9" s="491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2">
        <f t="shared" si="10"/>
        <v>9.45619335347432</v>
      </c>
      <c r="BF9" s="481"/>
      <c r="BG9" s="27"/>
      <c r="BH9" s="27"/>
      <c r="BI9" s="27"/>
      <c r="BJ9" s="471"/>
      <c r="BK9" s="106">
        <v>25</v>
      </c>
      <c r="BL9" s="25">
        <v>25</v>
      </c>
      <c r="BM9" s="25">
        <f>BL9/BK9*100</f>
        <v>100</v>
      </c>
      <c r="BN9" s="25">
        <v>25</v>
      </c>
      <c r="BO9" s="471">
        <f>BN9/BL9*10</f>
        <v>10</v>
      </c>
      <c r="BP9" s="367"/>
      <c r="BQ9" s="27"/>
      <c r="BR9" s="27"/>
      <c r="BS9" s="27"/>
      <c r="BT9" s="27"/>
      <c r="BU9" s="27"/>
      <c r="BV9" s="28"/>
    </row>
    <row r="10" spans="1:74" s="13" customFormat="1" ht="15" customHeight="1">
      <c r="A10" s="474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2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2">
        <f t="shared" si="8"/>
        <v>29.12712895377129</v>
      </c>
      <c r="AQ10" s="12">
        <v>100</v>
      </c>
      <c r="AR10" s="25">
        <v>100</v>
      </c>
      <c r="AS10" s="492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2">
        <f t="shared" si="10"/>
        <v>11.882510013351135</v>
      </c>
      <c r="BF10" s="481">
        <v>32</v>
      </c>
      <c r="BG10" s="27">
        <v>32</v>
      </c>
      <c r="BH10" s="27">
        <f>BG10/BF10*100</f>
        <v>100</v>
      </c>
      <c r="BI10" s="27">
        <v>60.8</v>
      </c>
      <c r="BJ10" s="471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1">
        <f>BN10/BL10*10</f>
        <v>15</v>
      </c>
      <c r="BP10" s="36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4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2">
        <f t="shared" si="8"/>
        <v>18.71540099361249</v>
      </c>
      <c r="AQ11" s="12">
        <v>13</v>
      </c>
      <c r="AR11" s="25">
        <v>13</v>
      </c>
      <c r="AS11" s="492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2">
        <f t="shared" si="10"/>
        <v>5</v>
      </c>
      <c r="BF11" s="481"/>
      <c r="BG11" s="27"/>
      <c r="BH11" s="27"/>
      <c r="BI11" s="27"/>
      <c r="BJ11" s="471"/>
      <c r="BK11" s="106"/>
      <c r="BL11" s="25"/>
      <c r="BM11" s="25"/>
      <c r="BN11" s="25"/>
      <c r="BO11" s="471"/>
      <c r="BP11" s="367"/>
      <c r="BQ11" s="27"/>
      <c r="BR11" s="27"/>
      <c r="BS11" s="27"/>
      <c r="BT11" s="27"/>
      <c r="BU11" s="27"/>
      <c r="BV11" s="28"/>
    </row>
    <row r="12" spans="1:74" s="13" customFormat="1" ht="15" customHeight="1">
      <c r="A12" s="474" t="s">
        <v>35</v>
      </c>
      <c r="B12" s="10"/>
      <c r="C12" s="14">
        <f t="shared" si="0"/>
        <v>69390</v>
      </c>
      <c r="D12" s="14">
        <f t="shared" si="11"/>
        <v>68546</v>
      </c>
      <c r="E12" s="15">
        <f t="shared" si="12"/>
        <v>98.78368641014555</v>
      </c>
      <c r="F12" s="14">
        <f t="shared" si="13"/>
        <v>218954</v>
      </c>
      <c r="G12" s="16">
        <f t="shared" si="14"/>
        <v>31.942637061243545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2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2">
        <f t="shared" si="8"/>
        <v>39.12630954734137</v>
      </c>
      <c r="AQ12" s="12">
        <v>994</v>
      </c>
      <c r="AR12" s="25">
        <v>150</v>
      </c>
      <c r="AS12" s="492">
        <f t="shared" si="19"/>
        <v>15.090543259557343</v>
      </c>
      <c r="AT12" s="25">
        <v>414</v>
      </c>
      <c r="AU12" s="337">
        <f t="shared" si="20"/>
        <v>27.599999999999998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2">
        <f aca="true" t="shared" si="24" ref="BE12:BE18">BD12/BB12*10</f>
        <v>10.647773279352226</v>
      </c>
      <c r="BF12" s="481">
        <v>250</v>
      </c>
      <c r="BG12" s="27">
        <v>250</v>
      </c>
      <c r="BH12" s="27">
        <f>BG12/BF12*100</f>
        <v>100</v>
      </c>
      <c r="BI12" s="27">
        <v>500</v>
      </c>
      <c r="BJ12" s="471">
        <f>BI12/BG12*10</f>
        <v>20</v>
      </c>
      <c r="BK12" s="106"/>
      <c r="BL12" s="25"/>
      <c r="BM12" s="25"/>
      <c r="BN12" s="25"/>
      <c r="BO12" s="471"/>
      <c r="BP12" s="36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4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2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2">
        <f t="shared" si="8"/>
        <v>15.280583613916948</v>
      </c>
      <c r="AQ13" s="12">
        <v>67</v>
      </c>
      <c r="AR13" s="31">
        <v>67</v>
      </c>
      <c r="AS13" s="492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2">
        <f t="shared" si="24"/>
        <v>4.211576846307386</v>
      </c>
      <c r="BF13" s="481"/>
      <c r="BG13" s="31"/>
      <c r="BH13" s="27"/>
      <c r="BI13" s="31"/>
      <c r="BJ13" s="471"/>
      <c r="BK13" s="106"/>
      <c r="BL13" s="30"/>
      <c r="BM13" s="25"/>
      <c r="BN13" s="30"/>
      <c r="BO13" s="471"/>
      <c r="BP13" s="36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4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2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2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2">
        <f t="shared" si="24"/>
        <v>14.971098265895954</v>
      </c>
      <c r="BF14" s="481"/>
      <c r="BG14" s="31"/>
      <c r="BH14" s="27"/>
      <c r="BI14" s="31"/>
      <c r="BJ14" s="471"/>
      <c r="BK14" s="106"/>
      <c r="BL14" s="30"/>
      <c r="BM14" s="25"/>
      <c r="BN14" s="30"/>
      <c r="BO14" s="471"/>
      <c r="BP14" s="368"/>
      <c r="BQ14" s="31"/>
      <c r="BR14" s="31"/>
      <c r="BS14" s="31"/>
      <c r="BT14" s="31"/>
      <c r="BU14" s="31"/>
      <c r="BV14" s="32"/>
    </row>
    <row r="15" spans="1:74" s="13" customFormat="1" ht="15" customHeight="1">
      <c r="A15" s="474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2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2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2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2">
        <f t="shared" si="24"/>
        <v>5</v>
      </c>
      <c r="BF15" s="481"/>
      <c r="BG15" s="31"/>
      <c r="BH15" s="27"/>
      <c r="BI15" s="31"/>
      <c r="BJ15" s="471"/>
      <c r="BK15" s="106"/>
      <c r="BL15" s="30"/>
      <c r="BM15" s="25"/>
      <c r="BN15" s="30"/>
      <c r="BO15" s="471"/>
      <c r="BP15" s="36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4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2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2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2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2">
        <f t="shared" si="24"/>
        <v>5</v>
      </c>
      <c r="BF16" s="481"/>
      <c r="BG16" s="31"/>
      <c r="BH16" s="27"/>
      <c r="BI16" s="31"/>
      <c r="BJ16" s="471"/>
      <c r="BK16" s="106">
        <v>10</v>
      </c>
      <c r="BL16" s="30">
        <v>10</v>
      </c>
      <c r="BM16" s="25">
        <f>BL16/BK16*100</f>
        <v>100</v>
      </c>
      <c r="BN16" s="30">
        <v>10</v>
      </c>
      <c r="BO16" s="471">
        <f>BN16/BL16*10</f>
        <v>10</v>
      </c>
      <c r="BP16" s="36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4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2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2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2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2">
        <f t="shared" si="24"/>
        <v>9.226006191950464</v>
      </c>
      <c r="BF17" s="481"/>
      <c r="BG17" s="31"/>
      <c r="BH17" s="27"/>
      <c r="BI17" s="31"/>
      <c r="BJ17" s="471"/>
      <c r="BK17" s="106"/>
      <c r="BL17" s="30"/>
      <c r="BM17" s="25"/>
      <c r="BN17" s="30"/>
      <c r="BO17" s="471"/>
      <c r="BP17" s="36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4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2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2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2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2">
        <f t="shared" si="24"/>
        <v>9.48905109489051</v>
      </c>
      <c r="BF18" s="481"/>
      <c r="BG18" s="31"/>
      <c r="BH18" s="27"/>
      <c r="BI18" s="31"/>
      <c r="BJ18" s="471"/>
      <c r="BK18" s="106"/>
      <c r="BL18" s="30"/>
      <c r="BM18" s="25"/>
      <c r="BN18" s="30"/>
      <c r="BO18" s="471"/>
      <c r="BP18" s="36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4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2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2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2">
        <f>AO19/AM19*10</f>
        <v>18.3492252681764</v>
      </c>
      <c r="AQ19" s="12"/>
      <c r="AR19" s="30"/>
      <c r="AS19" s="492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2">
        <f aca="true" t="shared" si="36" ref="BE19:BE26">BD19/BB19*10</f>
        <v>7</v>
      </c>
      <c r="BF19" s="481"/>
      <c r="BG19" s="31"/>
      <c r="BH19" s="27"/>
      <c r="BI19" s="31"/>
      <c r="BJ19" s="471"/>
      <c r="BK19" s="106"/>
      <c r="BL19" s="30"/>
      <c r="BM19" s="25"/>
      <c r="BN19" s="30"/>
      <c r="BO19" s="471"/>
      <c r="BP19" s="36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4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2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2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2">
        <f>AO20/AM20*10</f>
        <v>33.4135422495803</v>
      </c>
      <c r="AQ20" s="12">
        <v>595</v>
      </c>
      <c r="AR20" s="25"/>
      <c r="AS20" s="492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2">
        <f t="shared" si="36"/>
        <v>17.003222341568208</v>
      </c>
      <c r="BF20" s="481">
        <v>336</v>
      </c>
      <c r="BG20" s="27">
        <v>336</v>
      </c>
      <c r="BH20" s="27">
        <f>BG20/BF20*100</f>
        <v>100</v>
      </c>
      <c r="BI20" s="27">
        <v>1131</v>
      </c>
      <c r="BJ20" s="471">
        <f>BI20/BG20*10</f>
        <v>33.660714285714285</v>
      </c>
      <c r="BK20" s="106"/>
      <c r="BL20" s="25"/>
      <c r="BM20" s="25"/>
      <c r="BN20" s="25"/>
      <c r="BO20" s="471"/>
      <c r="BP20" s="36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4" t="s">
        <v>44</v>
      </c>
      <c r="B21" s="10"/>
      <c r="C21" s="14">
        <f>SUM(H21+M21+R21+W21+AB21+AG21+AL21+AQ21+AV21+BA21+BF21+BK21+BP21)</f>
        <v>32231</v>
      </c>
      <c r="D21" s="14">
        <f t="shared" si="29"/>
        <v>31179</v>
      </c>
      <c r="E21" s="15">
        <f t="shared" si="30"/>
        <v>96.73606155564518</v>
      </c>
      <c r="F21" s="14">
        <f t="shared" si="31"/>
        <v>92912</v>
      </c>
      <c r="G21" s="16">
        <f t="shared" si="32"/>
        <v>29.799544565252255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2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2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2">
        <f aca="true" t="shared" si="40" ref="AP21:AP26">AO21/AM21*10</f>
        <v>23.798941798941797</v>
      </c>
      <c r="AQ21" s="12">
        <v>1841</v>
      </c>
      <c r="AR21" s="25">
        <v>789</v>
      </c>
      <c r="AS21" s="492">
        <f>AR21/AQ21*100</f>
        <v>42.857142857142854</v>
      </c>
      <c r="AT21" s="25">
        <v>2722</v>
      </c>
      <c r="AU21" s="337">
        <f>AT21/AR21*10</f>
        <v>34.49936628643853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2">
        <f t="shared" si="36"/>
        <v>15.333333333333334</v>
      </c>
      <c r="BF21" s="481"/>
      <c r="BG21" s="27"/>
      <c r="BH21" s="27"/>
      <c r="BI21" s="27"/>
      <c r="BJ21" s="471"/>
      <c r="BK21" s="106"/>
      <c r="BL21" s="25"/>
      <c r="BM21" s="25"/>
      <c r="BN21" s="25"/>
      <c r="BO21" s="471"/>
      <c r="BP21" s="36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4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2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2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2">
        <f t="shared" si="40"/>
        <v>16.82730923694779</v>
      </c>
      <c r="AQ22" s="12"/>
      <c r="AR22" s="25"/>
      <c r="AS22" s="492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2">
        <f t="shared" si="36"/>
        <v>6</v>
      </c>
      <c r="BF22" s="481">
        <v>255</v>
      </c>
      <c r="BG22" s="27">
        <v>255</v>
      </c>
      <c r="BH22" s="27">
        <f>BG22/BF22*100</f>
        <v>100</v>
      </c>
      <c r="BI22" s="27">
        <v>382</v>
      </c>
      <c r="BJ22" s="471">
        <f>BI22/BG22*10</f>
        <v>14.980392156862745</v>
      </c>
      <c r="BK22" s="106"/>
      <c r="BL22" s="25"/>
      <c r="BM22" s="25"/>
      <c r="BN22" s="25"/>
      <c r="BO22" s="471"/>
      <c r="BP22" s="36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4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2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2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2">
        <f t="shared" si="40"/>
        <v>25.336676217765046</v>
      </c>
      <c r="AQ23" s="12">
        <v>70</v>
      </c>
      <c r="AR23" s="30"/>
      <c r="AS23" s="492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2">
        <f t="shared" si="36"/>
        <v>11.183574879227054</v>
      </c>
      <c r="BF23" s="481">
        <v>285</v>
      </c>
      <c r="BG23" s="31">
        <v>285</v>
      </c>
      <c r="BH23" s="27">
        <f>BG23/BF23*100</f>
        <v>100</v>
      </c>
      <c r="BI23" s="31">
        <v>722</v>
      </c>
      <c r="BJ23" s="471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1">
        <f>BN23/BL23*10</f>
        <v>12.549019607843137</v>
      </c>
      <c r="BP23" s="368"/>
      <c r="BQ23" s="31"/>
      <c r="BR23" s="31"/>
      <c r="BS23" s="31"/>
      <c r="BT23" s="31"/>
      <c r="BU23" s="31"/>
      <c r="BV23" s="32"/>
    </row>
    <row r="24" spans="1:74" s="13" customFormat="1" ht="15" customHeight="1">
      <c r="A24" s="474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2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2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2">
        <f t="shared" si="40"/>
        <v>26.476510067114095</v>
      </c>
      <c r="AQ24" s="12"/>
      <c r="AR24" s="25"/>
      <c r="AS24" s="492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2">
        <f t="shared" si="36"/>
        <v>12.299465240641712</v>
      </c>
      <c r="BF24" s="481">
        <v>50</v>
      </c>
      <c r="BG24" s="27">
        <v>50</v>
      </c>
      <c r="BH24" s="27">
        <f>BG24/BF24*100</f>
        <v>100</v>
      </c>
      <c r="BI24" s="27">
        <v>111</v>
      </c>
      <c r="BJ24" s="471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1">
        <f>BN24/BL24*10</f>
        <v>14.503257328990228</v>
      </c>
      <c r="BP24" s="36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5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3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3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3">
        <f t="shared" si="40"/>
        <v>26.05552342394448</v>
      </c>
      <c r="AQ25" s="69">
        <v>2751</v>
      </c>
      <c r="AR25" s="70">
        <v>1040</v>
      </c>
      <c r="AS25" s="494">
        <f>AR25/AQ25*100</f>
        <v>37.80443475099964</v>
      </c>
      <c r="AT25" s="70">
        <v>8320</v>
      </c>
      <c r="AU25" s="500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3">
        <f t="shared" si="36"/>
        <v>13.550232391848409</v>
      </c>
      <c r="BF25" s="481">
        <v>330</v>
      </c>
      <c r="BG25" s="27">
        <v>330</v>
      </c>
      <c r="BH25" s="27">
        <f>BG25/BF25*100</f>
        <v>100</v>
      </c>
      <c r="BI25" s="27">
        <v>659</v>
      </c>
      <c r="BJ25" s="471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1">
        <f>BN25/BL25*10</f>
        <v>10</v>
      </c>
      <c r="BP25" s="36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566755</v>
      </c>
      <c r="E26" s="82">
        <f>D26/C26*100</f>
        <v>99.07628675667219</v>
      </c>
      <c r="F26" s="81">
        <f>SUM(F5:F25)</f>
        <v>1671151.4</v>
      </c>
      <c r="G26" s="82">
        <f t="shared" si="32"/>
        <v>29.486310663337775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2932</v>
      </c>
      <c r="AS26" s="495">
        <f>AR26/AQ26*100</f>
        <v>35.68646543330088</v>
      </c>
      <c r="AT26" s="115">
        <f>SUM(AT5:AT25)</f>
        <v>18172</v>
      </c>
      <c r="AU26" s="501">
        <f>AT26/AR26*10</f>
        <v>61.9781718963165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4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3">
        <f t="shared" si="36"/>
        <v>11.46945749679624</v>
      </c>
      <c r="BF26" s="482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0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2">
        <f>BN26/BL26*10</f>
        <v>14.367968232958306</v>
      </c>
      <c r="BP26" s="369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6" t="s">
        <v>50</v>
      </c>
      <c r="B27" s="350"/>
      <c r="C27" s="351">
        <v>541321</v>
      </c>
      <c r="D27" s="352">
        <v>536652</v>
      </c>
      <c r="E27" s="353">
        <v>99.1374803489981</v>
      </c>
      <c r="F27" s="352">
        <v>1318507.7</v>
      </c>
      <c r="G27" s="354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3">
        <v>56.60058254251621</v>
      </c>
      <c r="AT27" s="79">
        <v>21174</v>
      </c>
      <c r="AU27" s="490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0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1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2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F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35" sqref="AF35:AF38"/>
    </sheetView>
  </sheetViews>
  <sheetFormatPr defaultColWidth="8.875" defaultRowHeight="12.75"/>
  <cols>
    <col min="1" max="1" width="20.875" style="380" customWidth="1"/>
    <col min="2" max="2" width="0.12890625" style="380" hidden="1" customWidth="1"/>
    <col min="3" max="3" width="25.00390625" style="380" hidden="1" customWidth="1"/>
    <col min="4" max="4" width="25.75390625" style="380" hidden="1" customWidth="1"/>
    <col min="5" max="5" width="8.25390625" style="380" hidden="1" customWidth="1"/>
    <col min="6" max="6" width="0.12890625" style="380" customWidth="1"/>
    <col min="7" max="7" width="8.375" style="380" customWidth="1"/>
    <col min="8" max="8" width="8.125" style="380" customWidth="1"/>
    <col min="9" max="9" width="6.125" style="380" customWidth="1"/>
    <col min="10" max="10" width="8.375" style="380" customWidth="1"/>
    <col min="11" max="11" width="6.25390625" style="380" customWidth="1"/>
    <col min="12" max="12" width="7.125" style="380" customWidth="1"/>
    <col min="13" max="13" width="7.625" style="380" customWidth="1"/>
    <col min="14" max="14" width="6.625" style="380" customWidth="1"/>
    <col min="15" max="15" width="8.00390625" style="380" customWidth="1"/>
    <col min="16" max="16" width="8.25390625" style="380" customWidth="1"/>
    <col min="17" max="17" width="0.12890625" style="380" hidden="1" customWidth="1"/>
    <col min="18" max="18" width="6.375" style="380" hidden="1" customWidth="1"/>
    <col min="19" max="19" width="6.75390625" style="380" hidden="1" customWidth="1"/>
    <col min="20" max="20" width="6.625" style="380" hidden="1" customWidth="1"/>
    <col min="21" max="21" width="6.00390625" style="380" hidden="1" customWidth="1"/>
    <col min="22" max="22" width="7.00390625" style="380" customWidth="1"/>
    <col min="23" max="24" width="5.875" style="380" customWidth="1"/>
    <col min="25" max="26" width="6.75390625" style="380" customWidth="1"/>
    <col min="27" max="27" width="0.12890625" style="380" customWidth="1"/>
    <col min="28" max="28" width="11.25390625" style="380" hidden="1" customWidth="1"/>
    <col min="29" max="29" width="9.125" style="380" hidden="1" customWidth="1"/>
    <col min="30" max="30" width="6.875" style="380" hidden="1" customWidth="1"/>
    <col min="31" max="31" width="7.00390625" style="380" customWidth="1"/>
    <col min="32" max="32" width="6.125" style="380" customWidth="1"/>
    <col min="33" max="33" width="5.25390625" style="380" customWidth="1"/>
    <col min="34" max="34" width="6.25390625" style="380" customWidth="1"/>
    <col min="35" max="35" width="6.875" style="380" bestFit="1" customWidth="1"/>
    <col min="36" max="36" width="7.00390625" style="380" customWidth="1"/>
    <col min="37" max="37" width="6.875" style="380" customWidth="1"/>
    <col min="38" max="38" width="6.25390625" style="380" customWidth="1"/>
    <col min="39" max="39" width="7.625" style="380" customWidth="1"/>
    <col min="40" max="40" width="6.125" style="380" customWidth="1"/>
    <col min="41" max="41" width="7.875" style="380" hidden="1" customWidth="1"/>
    <col min="42" max="42" width="7.375" style="380" hidden="1" customWidth="1"/>
    <col min="43" max="43" width="6.875" style="380" hidden="1" customWidth="1"/>
    <col min="44" max="44" width="11.125" style="380" hidden="1" customWidth="1"/>
    <col min="45" max="45" width="6.875" style="380" bestFit="1" customWidth="1"/>
    <col min="46" max="46" width="7.25390625" style="380" customWidth="1"/>
    <col min="47" max="47" width="6.00390625" style="380" customWidth="1"/>
    <col min="48" max="48" width="8.125" style="380" customWidth="1"/>
    <col min="49" max="49" width="7.125" style="380" customWidth="1"/>
    <col min="50" max="50" width="6.625" style="380" customWidth="1"/>
    <col min="51" max="51" width="6.25390625" style="380" customWidth="1"/>
    <col min="52" max="52" width="6.875" style="380" customWidth="1"/>
    <col min="53" max="53" width="7.625" style="380" bestFit="1" customWidth="1"/>
    <col min="54" max="54" width="6.75390625" style="380" customWidth="1"/>
    <col min="55" max="57" width="6.625" style="380" customWidth="1"/>
    <col min="58" max="58" width="7.375" style="380" customWidth="1"/>
    <col min="59" max="59" width="8.00390625" style="380" customWidth="1"/>
    <col min="60" max="60" width="0.12890625" style="380" customWidth="1"/>
    <col min="61" max="61" width="6.75390625" style="380" hidden="1" customWidth="1"/>
    <col min="62" max="62" width="7.75390625" style="380" hidden="1" customWidth="1"/>
    <col min="63" max="63" width="8.375" style="380" hidden="1" customWidth="1"/>
    <col min="64" max="16384" width="8.875" style="380" customWidth="1"/>
  </cols>
  <sheetData>
    <row r="1" spans="1:59" s="373" customFormat="1" ht="18" customHeight="1">
      <c r="A1" s="245"/>
      <c r="B1" s="245"/>
      <c r="C1" s="245"/>
      <c r="D1" s="245"/>
      <c r="E1" s="245"/>
      <c r="F1" s="245"/>
      <c r="G1" s="245"/>
      <c r="H1" s="245"/>
      <c r="I1" s="524" t="s">
        <v>51</v>
      </c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3" customFormat="1" ht="18.75" customHeight="1" thickBot="1">
      <c r="A2" s="4"/>
      <c r="B2" s="4"/>
      <c r="C2" s="4"/>
      <c r="D2" s="4"/>
      <c r="E2" s="4"/>
      <c r="F2" s="4"/>
      <c r="G2" s="4"/>
      <c r="H2" s="4"/>
      <c r="I2" s="526"/>
      <c r="J2" s="526"/>
      <c r="K2" s="526"/>
      <c r="L2" s="526"/>
      <c r="M2" s="526"/>
      <c r="N2" s="526"/>
      <c r="O2" s="526"/>
      <c r="P2" s="526"/>
      <c r="Q2" s="527"/>
      <c r="R2" s="527"/>
      <c r="S2" s="527"/>
      <c r="T2" s="527"/>
      <c r="U2" s="527"/>
      <c r="V2" s="5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3">
        <v>43055</v>
      </c>
      <c r="BE2" s="534"/>
      <c r="BF2" s="534"/>
      <c r="BG2" s="534"/>
      <c r="BI2" s="3"/>
      <c r="BJ2" s="247"/>
    </row>
    <row r="3" spans="1:63" s="373" customFormat="1" ht="15.75" customHeight="1" thickBot="1">
      <c r="A3" s="535" t="s">
        <v>0</v>
      </c>
      <c r="B3" s="537" t="s">
        <v>52</v>
      </c>
      <c r="C3" s="522"/>
      <c r="D3" s="522"/>
      <c r="E3" s="522"/>
      <c r="F3" s="538"/>
      <c r="G3" s="539" t="s">
        <v>53</v>
      </c>
      <c r="H3" s="539"/>
      <c r="I3" s="539"/>
      <c r="J3" s="539"/>
      <c r="K3" s="539"/>
      <c r="L3" s="540" t="s">
        <v>54</v>
      </c>
      <c r="M3" s="541"/>
      <c r="N3" s="541"/>
      <c r="O3" s="541"/>
      <c r="P3" s="542"/>
      <c r="Q3" s="521" t="s">
        <v>55</v>
      </c>
      <c r="R3" s="522"/>
      <c r="S3" s="522"/>
      <c r="T3" s="522"/>
      <c r="U3" s="523"/>
      <c r="V3" s="531" t="s">
        <v>56</v>
      </c>
      <c r="W3" s="529"/>
      <c r="X3" s="529"/>
      <c r="Y3" s="529"/>
      <c r="Z3" s="532"/>
      <c r="AA3" s="528" t="s">
        <v>57</v>
      </c>
      <c r="AB3" s="529"/>
      <c r="AC3" s="529"/>
      <c r="AD3" s="530"/>
      <c r="AE3" s="531" t="s">
        <v>58</v>
      </c>
      <c r="AF3" s="529"/>
      <c r="AG3" s="529"/>
      <c r="AH3" s="529"/>
      <c r="AI3" s="532"/>
      <c r="AJ3" s="531" t="s">
        <v>59</v>
      </c>
      <c r="AK3" s="529"/>
      <c r="AL3" s="529"/>
      <c r="AM3" s="529"/>
      <c r="AN3" s="532"/>
      <c r="AO3" s="528" t="s">
        <v>60</v>
      </c>
      <c r="AP3" s="529"/>
      <c r="AQ3" s="529"/>
      <c r="AR3" s="529"/>
      <c r="AS3" s="529" t="s">
        <v>61</v>
      </c>
      <c r="AT3" s="529"/>
      <c r="AU3" s="529"/>
      <c r="AV3" s="529"/>
      <c r="AW3" s="532"/>
      <c r="AX3" s="528" t="s">
        <v>62</v>
      </c>
      <c r="AY3" s="529"/>
      <c r="AZ3" s="529"/>
      <c r="BA3" s="529"/>
      <c r="BB3" s="530"/>
      <c r="BC3" s="531" t="s">
        <v>63</v>
      </c>
      <c r="BD3" s="529"/>
      <c r="BE3" s="529"/>
      <c r="BF3" s="529"/>
      <c r="BG3" s="532"/>
      <c r="BH3" s="521" t="s">
        <v>127</v>
      </c>
      <c r="BI3" s="522"/>
      <c r="BJ3" s="522"/>
      <c r="BK3" s="523"/>
    </row>
    <row r="4" spans="1:63" s="373" customFormat="1" ht="84" customHeight="1" thickBot="1">
      <c r="A4" s="536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5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3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3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2835</v>
      </c>
      <c r="I6" s="277">
        <f aca="true" t="shared" si="0" ref="I6:I11">H6/G6*100</f>
        <v>49.96475149806133</v>
      </c>
      <c r="J6" s="224">
        <v>4446</v>
      </c>
      <c r="K6" s="225">
        <f aca="true" t="shared" si="1" ref="K6:K27">IF(J6&gt;0,J6/H6*10,"")</f>
        <v>15.682539682539682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3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400</v>
      </c>
      <c r="I7" s="277">
        <f t="shared" si="0"/>
        <v>6.146281499692686</v>
      </c>
      <c r="J7" s="224">
        <v>497</v>
      </c>
      <c r="K7" s="225">
        <f>IF(J7&gt;0,J7/H7*10,"")</f>
        <v>12.424999999999999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75</v>
      </c>
      <c r="AY7" s="224">
        <v>75</v>
      </c>
      <c r="AZ7" s="226">
        <f>AY7/AX7*100</f>
        <v>100</v>
      </c>
      <c r="BA7" s="224">
        <v>680</v>
      </c>
      <c r="BB7" s="225">
        <f t="shared" si="4"/>
        <v>90.66666666666666</v>
      </c>
      <c r="BC7" s="223">
        <v>627</v>
      </c>
      <c r="BD7" s="224">
        <v>627</v>
      </c>
      <c r="BE7" s="226">
        <f>BD7/BC7*100</f>
        <v>100</v>
      </c>
      <c r="BF7" s="224">
        <v>21010</v>
      </c>
      <c r="BG7" s="347">
        <f>IF(BF7&gt;0,BF7/BD7*10,"")</f>
        <v>335.0877192982456</v>
      </c>
      <c r="BH7" s="293"/>
      <c r="BI7" s="224"/>
      <c r="BJ7" s="226"/>
      <c r="BK7" s="280"/>
    </row>
    <row r="8" spans="1:63" s="373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471</v>
      </c>
      <c r="I8" s="277">
        <f t="shared" si="0"/>
        <v>36.37065637065637</v>
      </c>
      <c r="J8" s="224">
        <v>460</v>
      </c>
      <c r="K8" s="225">
        <f t="shared" si="1"/>
        <v>9.766454352441613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7">
        <f aca="true" t="shared" si="5" ref="BG8:BG27">IF(BF8&gt;0,BF8/BD8*10,"")</f>
      </c>
      <c r="BH8" s="293"/>
      <c r="BI8" s="224"/>
      <c r="BJ8" s="226"/>
      <c r="BK8" s="280"/>
    </row>
    <row r="9" spans="1:63" s="373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136</v>
      </c>
      <c r="BE9" s="226">
        <f>BD9/BC9*100</f>
        <v>100</v>
      </c>
      <c r="BF9" s="224">
        <v>2745</v>
      </c>
      <c r="BG9" s="347">
        <f t="shared" si="5"/>
        <v>201.83823529411765</v>
      </c>
      <c r="BH9" s="293"/>
      <c r="BI9" s="224"/>
      <c r="BJ9" s="226"/>
      <c r="BK9" s="280"/>
    </row>
    <row r="10" spans="1:63" s="373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3120</v>
      </c>
      <c r="I10" s="277">
        <f t="shared" si="0"/>
        <v>31.347332462574094</v>
      </c>
      <c r="J10" s="224">
        <v>3525</v>
      </c>
      <c r="K10" s="225">
        <f t="shared" si="1"/>
        <v>11.298076923076923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7">
        <f t="shared" si="5"/>
      </c>
      <c r="BH10" s="293"/>
      <c r="BI10" s="224"/>
      <c r="BJ10" s="226"/>
      <c r="BK10" s="280"/>
    </row>
    <row r="11" spans="1:63" s="373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4290</v>
      </c>
      <c r="I11" s="277">
        <f t="shared" si="0"/>
        <v>26.95400854486052</v>
      </c>
      <c r="J11" s="224">
        <v>4468</v>
      </c>
      <c r="K11" s="225">
        <f t="shared" si="1"/>
        <v>10.414918414918414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7">
        <f t="shared" si="5"/>
        <v>139.83050847457628</v>
      </c>
      <c r="BH11" s="293"/>
      <c r="BI11" s="224"/>
      <c r="BJ11" s="226"/>
      <c r="BK11" s="280"/>
    </row>
    <row r="12" spans="1:63" s="373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15912</v>
      </c>
      <c r="I12" s="277">
        <f aca="true" t="shared" si="6" ref="I12:I18">H12/G12*100</f>
        <v>62.07380822345323</v>
      </c>
      <c r="J12" s="224">
        <v>23634</v>
      </c>
      <c r="K12" s="225">
        <f t="shared" si="1"/>
        <v>14.852941176470589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7">
        <f t="shared" si="5"/>
        <v>199.83050847457628</v>
      </c>
      <c r="BH12" s="293"/>
      <c r="BI12" s="224"/>
      <c r="BJ12" s="226"/>
      <c r="BK12" s="280"/>
    </row>
    <row r="13" spans="1:63" s="373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4154</v>
      </c>
      <c r="I13" s="277">
        <f t="shared" si="6"/>
        <v>38.0472614031874</v>
      </c>
      <c r="J13" s="224">
        <v>3481</v>
      </c>
      <c r="K13" s="225">
        <f t="shared" si="1"/>
        <v>8.379874819451132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7">
        <f t="shared" si="5"/>
        <v>46.25</v>
      </c>
      <c r="BH13" s="293"/>
      <c r="BI13" s="224"/>
      <c r="BJ13" s="226"/>
      <c r="BK13" s="280"/>
    </row>
    <row r="14" spans="1:63" s="373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7365</v>
      </c>
      <c r="I14" s="277">
        <f t="shared" si="6"/>
        <v>51.3562513074402</v>
      </c>
      <c r="J14" s="224">
        <v>9311</v>
      </c>
      <c r="K14" s="225">
        <f t="shared" si="1"/>
        <v>12.64222674813306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7">
        <f t="shared" si="5"/>
      </c>
      <c r="BH14" s="293"/>
      <c r="BI14" s="224"/>
      <c r="BJ14" s="226"/>
      <c r="BK14" s="280"/>
    </row>
    <row r="15" spans="1:63" s="373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12010</v>
      </c>
      <c r="I15" s="277">
        <f t="shared" si="6"/>
        <v>100</v>
      </c>
      <c r="J15" s="224">
        <v>15197</v>
      </c>
      <c r="K15" s="225">
        <f t="shared" si="1"/>
        <v>12.65362198168193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7">
        <f t="shared" si="5"/>
      </c>
      <c r="BH15" s="293"/>
      <c r="BI15" s="224"/>
      <c r="BJ15" s="226"/>
      <c r="BK15" s="280"/>
    </row>
    <row r="16" spans="1:63" s="373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4400</v>
      </c>
      <c r="I16" s="277">
        <f t="shared" si="6"/>
        <v>38.5761879712432</v>
      </c>
      <c r="J16" s="224">
        <v>2816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7">
        <f t="shared" si="5"/>
      </c>
      <c r="BH16" s="293"/>
      <c r="BI16" s="224"/>
      <c r="BJ16" s="226"/>
      <c r="BK16" s="280"/>
    </row>
    <row r="17" spans="1:63" s="373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7121</v>
      </c>
      <c r="I17" s="277">
        <f t="shared" si="6"/>
        <v>54.425252216447575</v>
      </c>
      <c r="J17" s="224">
        <v>7202</v>
      </c>
      <c r="K17" s="225">
        <f t="shared" si="1"/>
        <v>10.11374806909142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7">
        <f t="shared" si="5"/>
      </c>
      <c r="BH17" s="293"/>
      <c r="BI17" s="224"/>
      <c r="BJ17" s="226"/>
      <c r="BK17" s="280"/>
    </row>
    <row r="18" spans="1:63" s="373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994</v>
      </c>
      <c r="I18" s="277">
        <f t="shared" si="6"/>
        <v>21.557145955324224</v>
      </c>
      <c r="J18" s="224">
        <v>875</v>
      </c>
      <c r="K18" s="225">
        <f t="shared" si="1"/>
        <v>8.802816901408452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7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7">
        <f t="shared" si="5"/>
        <v>140</v>
      </c>
      <c r="BH18" s="293"/>
      <c r="BI18" s="224"/>
      <c r="BJ18" s="226"/>
      <c r="BK18" s="280"/>
    </row>
    <row r="19" spans="1:63" s="373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4677</v>
      </c>
      <c r="I19" s="277">
        <f>H19/G19*100</f>
        <v>58.15717483213131</v>
      </c>
      <c r="J19" s="224">
        <v>2384</v>
      </c>
      <c r="K19" s="225">
        <f t="shared" si="1"/>
        <v>5.097284584135129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7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7">
        <f t="shared" si="5"/>
        <v>45</v>
      </c>
      <c r="BH19" s="293"/>
      <c r="BI19" s="224"/>
      <c r="BJ19" s="226"/>
      <c r="BK19" s="280"/>
    </row>
    <row r="20" spans="1:63" s="373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4200</v>
      </c>
      <c r="I20" s="277">
        <f>H20/G20*100</f>
        <v>27.483313702394973</v>
      </c>
      <c r="J20" s="224">
        <v>5544</v>
      </c>
      <c r="K20" s="225">
        <f t="shared" si="1"/>
        <v>13.200000000000001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7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49</v>
      </c>
      <c r="BE20" s="226">
        <f t="shared" si="9"/>
        <v>100</v>
      </c>
      <c r="BF20" s="224">
        <v>1418</v>
      </c>
      <c r="BG20" s="347">
        <f t="shared" si="5"/>
        <v>289.38775510204084</v>
      </c>
      <c r="BH20" s="293"/>
      <c r="BI20" s="224"/>
      <c r="BJ20" s="228"/>
      <c r="BK20" s="280"/>
    </row>
    <row r="21" spans="1:63" s="373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7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7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3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7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7">
        <f t="shared" si="5"/>
        <v>120</v>
      </c>
      <c r="BH22" s="293"/>
      <c r="BI22" s="224"/>
      <c r="BJ22" s="226"/>
      <c r="BK22" s="280"/>
    </row>
    <row r="23" spans="1:63" s="373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1682</v>
      </c>
      <c r="I23" s="277">
        <f>H23/G23*100</f>
        <v>18.6185521363737</v>
      </c>
      <c r="J23" s="224">
        <v>2571</v>
      </c>
      <c r="K23" s="225">
        <f t="shared" si="1"/>
        <v>15.28537455410226</v>
      </c>
      <c r="L23" s="293">
        <v>1697</v>
      </c>
      <c r="M23" s="224">
        <v>1579</v>
      </c>
      <c r="N23" s="226">
        <f>M23/L23*100</f>
        <v>93.04655274012964</v>
      </c>
      <c r="O23" s="224">
        <v>48307</v>
      </c>
      <c r="P23" s="294">
        <f>IF(O23&gt;0,O23/M23*10,"")</f>
        <v>305.9341355288157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7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7">
        <f t="shared" si="5"/>
        <v>214.28571428571428</v>
      </c>
      <c r="BH23" s="293"/>
      <c r="BI23" s="224"/>
      <c r="BJ23" s="226"/>
      <c r="BK23" s="280"/>
    </row>
    <row r="24" spans="1:63" s="373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9970</v>
      </c>
      <c r="N24" s="226">
        <f>M24/L24*100</f>
        <v>99.33246986151241</v>
      </c>
      <c r="O24" s="224">
        <v>305676</v>
      </c>
      <c r="P24" s="294">
        <f>IF(O24&gt;0,O24/M24*10,"")</f>
        <v>306.59578736208624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7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7">
        <f t="shared" si="5"/>
        <v>147.24137931034483</v>
      </c>
      <c r="BH24" s="293"/>
      <c r="BI24" s="224"/>
      <c r="BJ24" s="226"/>
      <c r="BK24" s="280"/>
    </row>
    <row r="25" spans="1:63" s="373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10674</v>
      </c>
      <c r="I25" s="277">
        <f>H25/G25*100</f>
        <v>42.12478787639607</v>
      </c>
      <c r="J25" s="224">
        <v>16204</v>
      </c>
      <c r="K25" s="225">
        <f t="shared" si="1"/>
        <v>15.180813190931236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7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7">
        <f t="shared" si="5"/>
      </c>
      <c r="BH25" s="293"/>
      <c r="BI25" s="224"/>
      <c r="BJ25" s="226"/>
      <c r="BK25" s="280"/>
    </row>
    <row r="26" spans="1:63" s="373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4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8"/>
      <c r="AX26" s="301">
        <v>61.5</v>
      </c>
      <c r="AY26" s="231">
        <v>61.5</v>
      </c>
      <c r="AZ26" s="283">
        <f>AY26/AX26*100</f>
        <v>100</v>
      </c>
      <c r="BA26" s="231">
        <v>802</v>
      </c>
      <c r="BB26" s="232">
        <f t="shared" si="4"/>
        <v>130.40650406504065</v>
      </c>
      <c r="BC26" s="230">
        <v>209.5</v>
      </c>
      <c r="BD26" s="231">
        <v>209.5</v>
      </c>
      <c r="BE26" s="228">
        <f>BD26/BC26*100</f>
        <v>100</v>
      </c>
      <c r="BF26" s="231">
        <v>10427</v>
      </c>
      <c r="BG26" s="348">
        <f t="shared" si="5"/>
        <v>497.708830548926</v>
      </c>
      <c r="BH26" s="293"/>
      <c r="BI26" s="224"/>
      <c r="BJ26" s="226"/>
      <c r="BK26" s="485"/>
    </row>
    <row r="27" spans="1:63" s="373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4">
        <f>SUM(G5:G25)</f>
        <v>215540</v>
      </c>
      <c r="H27" s="375">
        <f>SUM(H6:H25)</f>
        <v>86363</v>
      </c>
      <c r="I27" s="309">
        <f>H27/G27*100</f>
        <v>40.068200797995736</v>
      </c>
      <c r="J27" s="375">
        <f>SUM(J6:J25)</f>
        <v>105305</v>
      </c>
      <c r="K27" s="237">
        <f t="shared" si="1"/>
        <v>12.19330037168695</v>
      </c>
      <c r="L27" s="376">
        <f>SUM(L5:L25)</f>
        <v>12966</v>
      </c>
      <c r="M27" s="377">
        <f>SUM(M6:M25)</f>
        <v>12781</v>
      </c>
      <c r="N27" s="310">
        <f>M27/L27*100</f>
        <v>98.57319142372359</v>
      </c>
      <c r="O27" s="378">
        <f>SUM(O6:O25)</f>
        <v>396552</v>
      </c>
      <c r="P27" s="311">
        <f>IF(O27&gt;0,O27/M27*10,"")</f>
        <v>310.26680228464124</v>
      </c>
      <c r="Q27" s="378">
        <f>SUM(Q5:Q25)</f>
        <v>4698</v>
      </c>
      <c r="R27" s="375">
        <f>SUM(R6:R25)</f>
        <v>4698</v>
      </c>
      <c r="S27" s="379">
        <f>R27/Q27*100</f>
        <v>100</v>
      </c>
      <c r="T27" s="375">
        <f>SUM(T6:T25)</f>
        <v>5604</v>
      </c>
      <c r="U27" s="312">
        <f>IF(T27&gt;0,T27/R27*10,"")</f>
        <v>11.928480204342273</v>
      </c>
      <c r="V27" s="374">
        <f>SUM(V5:V25)</f>
        <v>5787</v>
      </c>
      <c r="W27" s="375">
        <f>SUM(W6:W25)</f>
        <v>3026</v>
      </c>
      <c r="X27" s="238">
        <f>W27/V27*100</f>
        <v>52.289614653533775</v>
      </c>
      <c r="Y27" s="375">
        <f>SUM(Y6:Y25)</f>
        <v>4628</v>
      </c>
      <c r="Z27" s="346">
        <f>IF(Y27&gt;0,Y27/W27*10,"")</f>
        <v>15.294117647058822</v>
      </c>
      <c r="AA27" s="378">
        <f>SUM(AA5:AA25)</f>
        <v>652</v>
      </c>
      <c r="AB27" s="375">
        <f>SUM(AB6:AB25)</f>
        <v>0</v>
      </c>
      <c r="AC27" s="375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4">
        <f>SUM(AJ5:AJ25)</f>
        <v>5618</v>
      </c>
      <c r="AK27" s="375">
        <f>SUM(AK5:AK26)</f>
        <v>5516</v>
      </c>
      <c r="AL27" s="238">
        <f>AK27/AJ27*100</f>
        <v>98.18440726237095</v>
      </c>
      <c r="AM27" s="375">
        <f>SUM(AM5:AM26)</f>
        <v>6144.8</v>
      </c>
      <c r="AN27" s="237">
        <f>AM27/AK27*10</f>
        <v>11.139956490210297</v>
      </c>
      <c r="AO27" s="374">
        <f>SUM(AO5:AO25)</f>
        <v>15</v>
      </c>
      <c r="AP27" s="375"/>
      <c r="AQ27" s="375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8">
        <f>SUM(AX5:AX26)</f>
        <v>1576.4</v>
      </c>
      <c r="AY27" s="375">
        <f>SUM(AY5:AY26)</f>
        <v>1576.4</v>
      </c>
      <c r="AZ27" s="379">
        <f>AY27/AX27*100</f>
        <v>100</v>
      </c>
      <c r="BA27" s="375">
        <f>SUM(BA5:BA26)</f>
        <v>23654</v>
      </c>
      <c r="BB27" s="237">
        <f>BA27/AY27*10</f>
        <v>150.05074854097944</v>
      </c>
      <c r="BC27" s="374">
        <f>SUM(BC5:BC26)</f>
        <v>1460.6</v>
      </c>
      <c r="BD27" s="374">
        <f>SUM(BD5:BD26)</f>
        <v>1460.6</v>
      </c>
      <c r="BE27" s="238">
        <f>BD27/BC27*100</f>
        <v>100</v>
      </c>
      <c r="BF27" s="374">
        <f>SUM(BF5:BF26)</f>
        <v>42738</v>
      </c>
      <c r="BG27" s="239">
        <f t="shared" si="5"/>
        <v>292.6057784472135</v>
      </c>
      <c r="BH27" s="374">
        <f>SUM(BH5:BH26)</f>
        <v>10</v>
      </c>
      <c r="BI27" s="374">
        <f>SUM(BI5:BI26)</f>
        <v>10</v>
      </c>
      <c r="BJ27" s="374">
        <f>SUM(BJ5:BJ26)</f>
        <v>260</v>
      </c>
      <c r="BK27" s="486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229456</v>
      </c>
      <c r="I28" s="244">
        <v>98.82379289107487</v>
      </c>
      <c r="J28" s="242">
        <v>287008</v>
      </c>
      <c r="K28" s="240">
        <v>12.508193291960115</v>
      </c>
      <c r="L28" s="477">
        <v>14727</v>
      </c>
      <c r="M28" s="478">
        <v>14173</v>
      </c>
      <c r="N28" s="478">
        <v>96.23820194201127</v>
      </c>
      <c r="O28" s="478">
        <v>490723</v>
      </c>
      <c r="P28" s="489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49">
        <v>6.489375918749165</v>
      </c>
      <c r="AA28" s="345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49">
        <v>144.69315564330373</v>
      </c>
      <c r="AX28" s="345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49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43055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5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5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5" t="s">
        <v>32</v>
      </c>
      <c r="B9" s="359">
        <f t="shared" si="0"/>
        <v>13240</v>
      </c>
      <c r="C9" s="360">
        <f t="shared" si="1"/>
        <v>11291</v>
      </c>
      <c r="D9" s="361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5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5" t="s">
        <v>36</v>
      </c>
      <c r="B13" s="37">
        <v>12355</v>
      </c>
      <c r="C13" s="2">
        <f t="shared" si="1"/>
        <v>13442</v>
      </c>
      <c r="D13" s="38">
        <f t="shared" si="2"/>
        <v>108.7980574666127</v>
      </c>
      <c r="E13" s="173">
        <v>11615</v>
      </c>
      <c r="F13" s="174">
        <v>13010</v>
      </c>
      <c r="G13" s="175">
        <f t="shared" si="4"/>
        <v>112.0103314679294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5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5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5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5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5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5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5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5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5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5" t="s">
        <v>84</v>
      </c>
      <c r="B24" s="359">
        <f t="shared" si="0"/>
        <v>17626</v>
      </c>
      <c r="C24" s="2">
        <f t="shared" si="5"/>
        <v>15371</v>
      </c>
      <c r="D24" s="361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7"/>
      <c r="K24" s="358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5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286619</v>
      </c>
      <c r="D26" s="46">
        <f>C26/B26*100</f>
        <v>106.95656716807787</v>
      </c>
      <c r="E26" s="203">
        <f>SUM(E5:E25)</f>
        <v>240713</v>
      </c>
      <c r="F26" s="204">
        <f>SUM(F6:F25)</f>
        <v>268701</v>
      </c>
      <c r="G26" s="205">
        <f t="shared" si="7"/>
        <v>111.62712441787524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266825</v>
      </c>
      <c r="D27" s="47">
        <v>99.61360412155604</v>
      </c>
      <c r="E27" s="214">
        <v>240249</v>
      </c>
      <c r="F27" s="215">
        <v>240885</v>
      </c>
      <c r="G27" s="216">
        <v>100.26472534745201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60" t="s">
        <v>130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1"/>
      <c r="F2" s="568"/>
      <c r="G2" s="568"/>
      <c r="H2" s="568"/>
      <c r="I2" s="568"/>
    </row>
    <row r="3" spans="1:16" ht="18.75" customHeight="1" thickBot="1">
      <c r="A3" s="569" t="s">
        <v>98</v>
      </c>
      <c r="B3" s="571" t="s">
        <v>99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100</v>
      </c>
      <c r="O3" s="563"/>
      <c r="P3" s="564"/>
    </row>
    <row r="4" spans="1:16" ht="18.75" customHeight="1">
      <c r="A4" s="570"/>
      <c r="B4" s="574" t="s">
        <v>101</v>
      </c>
      <c r="C4" s="575"/>
      <c r="D4" s="575"/>
      <c r="E4" s="576"/>
      <c r="F4" s="577" t="s">
        <v>102</v>
      </c>
      <c r="G4" s="578"/>
      <c r="H4" s="578"/>
      <c r="I4" s="579"/>
      <c r="J4" s="577" t="s">
        <v>103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2" t="s">
        <v>104</v>
      </c>
      <c r="C5" s="383" t="s">
        <v>105</v>
      </c>
      <c r="D5" s="383" t="s">
        <v>106</v>
      </c>
      <c r="E5" s="384" t="s">
        <v>18</v>
      </c>
      <c r="F5" s="382" t="s">
        <v>104</v>
      </c>
      <c r="G5" s="383" t="s">
        <v>105</v>
      </c>
      <c r="H5" s="383" t="s">
        <v>106</v>
      </c>
      <c r="I5" s="385" t="s">
        <v>18</v>
      </c>
      <c r="J5" s="382" t="s">
        <v>104</v>
      </c>
      <c r="K5" s="383" t="s">
        <v>105</v>
      </c>
      <c r="L5" s="383" t="s">
        <v>106</v>
      </c>
      <c r="M5" s="385" t="s">
        <v>18</v>
      </c>
      <c r="N5" s="386" t="s">
        <v>104</v>
      </c>
      <c r="O5" s="387" t="s">
        <v>107</v>
      </c>
      <c r="P5" s="388" t="s">
        <v>18</v>
      </c>
    </row>
    <row r="6" spans="1:16" ht="18.75">
      <c r="A6" s="389" t="s">
        <v>28</v>
      </c>
      <c r="B6" s="390">
        <v>469</v>
      </c>
      <c r="C6" s="391">
        <v>469</v>
      </c>
      <c r="D6" s="391">
        <v>469</v>
      </c>
      <c r="E6" s="392">
        <f aca="true" t="shared" si="0" ref="E6:E27">D6/B6*100</f>
        <v>100</v>
      </c>
      <c r="F6" s="393"/>
      <c r="G6" s="394"/>
      <c r="H6" s="394"/>
      <c r="I6" s="395"/>
      <c r="J6" s="393"/>
      <c r="K6" s="394"/>
      <c r="L6" s="394"/>
      <c r="M6" s="395"/>
      <c r="N6" s="396"/>
      <c r="O6" s="397"/>
      <c r="P6" s="398"/>
    </row>
    <row r="7" spans="1:16" ht="18.75">
      <c r="A7" s="389" t="s">
        <v>29</v>
      </c>
      <c r="B7" s="399">
        <v>5955</v>
      </c>
      <c r="C7" s="400">
        <v>5955</v>
      </c>
      <c r="D7" s="400">
        <v>5955</v>
      </c>
      <c r="E7" s="401">
        <f t="shared" si="0"/>
        <v>100</v>
      </c>
      <c r="F7" s="402">
        <v>4499</v>
      </c>
      <c r="G7" s="403">
        <v>4499</v>
      </c>
      <c r="H7" s="403">
        <v>4499</v>
      </c>
      <c r="I7" s="404">
        <f aca="true" t="shared" si="1" ref="I7:I27">H7/F7*100</f>
        <v>100</v>
      </c>
      <c r="J7" s="402">
        <v>404</v>
      </c>
      <c r="K7" s="403">
        <v>404</v>
      </c>
      <c r="L7" s="403">
        <v>404</v>
      </c>
      <c r="M7" s="404">
        <f>L7/J7*100</f>
        <v>100</v>
      </c>
      <c r="N7" s="405">
        <v>4136</v>
      </c>
      <c r="O7" s="406">
        <v>8012</v>
      </c>
      <c r="P7" s="407">
        <f aca="true" t="shared" si="2" ref="P7:P26">IF(O7&gt;0,O7/N7*100,"")</f>
        <v>193.71373307543521</v>
      </c>
    </row>
    <row r="8" spans="1:16" ht="18.75">
      <c r="A8" s="389" t="s">
        <v>30</v>
      </c>
      <c r="B8" s="399">
        <v>5042</v>
      </c>
      <c r="C8" s="400">
        <v>5042</v>
      </c>
      <c r="D8" s="400">
        <v>5042</v>
      </c>
      <c r="E8" s="401">
        <f t="shared" si="0"/>
        <v>100</v>
      </c>
      <c r="F8" s="402">
        <v>3022</v>
      </c>
      <c r="G8" s="403">
        <v>3022</v>
      </c>
      <c r="H8" s="403">
        <v>3022</v>
      </c>
      <c r="I8" s="404">
        <f t="shared" si="1"/>
        <v>100</v>
      </c>
      <c r="J8" s="402"/>
      <c r="K8" s="403"/>
      <c r="L8" s="403"/>
      <c r="M8" s="404"/>
      <c r="N8" s="405">
        <v>8116</v>
      </c>
      <c r="O8" s="406">
        <v>10802</v>
      </c>
      <c r="P8" s="407">
        <f t="shared" si="2"/>
        <v>133.0951207491375</v>
      </c>
    </row>
    <row r="9" spans="1:16" ht="18.75">
      <c r="A9" s="389" t="s">
        <v>31</v>
      </c>
      <c r="B9" s="399">
        <v>3723</v>
      </c>
      <c r="C9" s="400">
        <v>3723</v>
      </c>
      <c r="D9" s="400">
        <v>3723</v>
      </c>
      <c r="E9" s="401">
        <f t="shared" si="0"/>
        <v>100</v>
      </c>
      <c r="F9" s="402">
        <v>2482</v>
      </c>
      <c r="G9" s="403">
        <v>2482</v>
      </c>
      <c r="H9" s="403">
        <v>2482</v>
      </c>
      <c r="I9" s="404">
        <f t="shared" si="1"/>
        <v>100</v>
      </c>
      <c r="J9" s="402"/>
      <c r="K9" s="403"/>
      <c r="L9" s="403"/>
      <c r="M9" s="404"/>
      <c r="N9" s="405">
        <v>5045</v>
      </c>
      <c r="O9" s="406">
        <v>5992</v>
      </c>
      <c r="P9" s="407">
        <f t="shared" si="2"/>
        <v>118.77106045589694</v>
      </c>
    </row>
    <row r="10" spans="1:16" ht="18.75">
      <c r="A10" s="389" t="s">
        <v>32</v>
      </c>
      <c r="B10" s="399">
        <v>2759</v>
      </c>
      <c r="C10" s="400">
        <v>2759</v>
      </c>
      <c r="D10" s="400">
        <v>2759</v>
      </c>
      <c r="E10" s="401">
        <f t="shared" si="0"/>
        <v>100</v>
      </c>
      <c r="F10" s="402">
        <v>185</v>
      </c>
      <c r="G10" s="403">
        <v>185</v>
      </c>
      <c r="H10" s="403">
        <v>185</v>
      </c>
      <c r="I10" s="404">
        <f t="shared" si="1"/>
        <v>100</v>
      </c>
      <c r="J10" s="402"/>
      <c r="K10" s="403"/>
      <c r="L10" s="403"/>
      <c r="M10" s="404"/>
      <c r="N10" s="405">
        <v>14821</v>
      </c>
      <c r="O10" s="406">
        <v>14824</v>
      </c>
      <c r="P10" s="407">
        <f t="shared" si="2"/>
        <v>100.02024154915323</v>
      </c>
    </row>
    <row r="11" spans="1:16" ht="18.75">
      <c r="A11" s="389" t="s">
        <v>33</v>
      </c>
      <c r="B11" s="399">
        <v>3383</v>
      </c>
      <c r="C11" s="400">
        <v>3383</v>
      </c>
      <c r="D11" s="400">
        <v>3383</v>
      </c>
      <c r="E11" s="401">
        <f t="shared" si="0"/>
        <v>100</v>
      </c>
      <c r="F11" s="402">
        <v>6286</v>
      </c>
      <c r="G11" s="403">
        <v>6286</v>
      </c>
      <c r="H11" s="403">
        <v>6286</v>
      </c>
      <c r="I11" s="404">
        <f t="shared" si="1"/>
        <v>100</v>
      </c>
      <c r="J11" s="402"/>
      <c r="K11" s="403"/>
      <c r="L11" s="403"/>
      <c r="M11" s="404"/>
      <c r="N11" s="405">
        <v>20576</v>
      </c>
      <c r="O11" s="406">
        <v>20576</v>
      </c>
      <c r="P11" s="407">
        <f t="shared" si="2"/>
        <v>100</v>
      </c>
    </row>
    <row r="12" spans="1:16" ht="18.75">
      <c r="A12" s="389" t="s">
        <v>34</v>
      </c>
      <c r="B12" s="399">
        <v>4080</v>
      </c>
      <c r="C12" s="400">
        <v>4080</v>
      </c>
      <c r="D12" s="400">
        <v>4080</v>
      </c>
      <c r="E12" s="401">
        <f t="shared" si="0"/>
        <v>100</v>
      </c>
      <c r="F12" s="402">
        <v>2472</v>
      </c>
      <c r="G12" s="403">
        <v>2472</v>
      </c>
      <c r="H12" s="403">
        <v>2472</v>
      </c>
      <c r="I12" s="404">
        <f t="shared" si="1"/>
        <v>100</v>
      </c>
      <c r="J12" s="402"/>
      <c r="K12" s="403"/>
      <c r="L12" s="403"/>
      <c r="M12" s="404"/>
      <c r="N12" s="405">
        <v>27525</v>
      </c>
      <c r="O12" s="406">
        <v>27525</v>
      </c>
      <c r="P12" s="407">
        <f t="shared" si="2"/>
        <v>100</v>
      </c>
    </row>
    <row r="13" spans="1:16" ht="18.75">
      <c r="A13" s="389" t="s">
        <v>35</v>
      </c>
      <c r="B13" s="399">
        <v>4397</v>
      </c>
      <c r="C13" s="400">
        <v>4397</v>
      </c>
      <c r="D13" s="400">
        <v>4397</v>
      </c>
      <c r="E13" s="401">
        <f t="shared" si="0"/>
        <v>100</v>
      </c>
      <c r="F13" s="402">
        <v>10375</v>
      </c>
      <c r="G13" s="403">
        <v>10375</v>
      </c>
      <c r="H13" s="403">
        <v>10375</v>
      </c>
      <c r="I13" s="404">
        <f t="shared" si="1"/>
        <v>100</v>
      </c>
      <c r="J13" s="402"/>
      <c r="K13" s="403"/>
      <c r="L13" s="403"/>
      <c r="M13" s="404"/>
      <c r="N13" s="405">
        <v>72858</v>
      </c>
      <c r="O13" s="406">
        <v>72860</v>
      </c>
      <c r="P13" s="407">
        <f t="shared" si="2"/>
        <v>100.0027450657443</v>
      </c>
    </row>
    <row r="14" spans="1:16" ht="18.75">
      <c r="A14" s="389" t="s">
        <v>36</v>
      </c>
      <c r="B14" s="399">
        <v>2564</v>
      </c>
      <c r="C14" s="400">
        <v>2564</v>
      </c>
      <c r="D14" s="400">
        <v>2564</v>
      </c>
      <c r="E14" s="401">
        <f t="shared" si="0"/>
        <v>100</v>
      </c>
      <c r="F14" s="402">
        <v>1394</v>
      </c>
      <c r="G14" s="403">
        <v>1394</v>
      </c>
      <c r="H14" s="403">
        <v>1394</v>
      </c>
      <c r="I14" s="404">
        <f t="shared" si="1"/>
        <v>100</v>
      </c>
      <c r="J14" s="402"/>
      <c r="K14" s="403"/>
      <c r="L14" s="403"/>
      <c r="M14" s="404"/>
      <c r="N14" s="405">
        <v>14379</v>
      </c>
      <c r="O14" s="406">
        <v>14554</v>
      </c>
      <c r="P14" s="407">
        <f t="shared" si="2"/>
        <v>101.21705264622018</v>
      </c>
    </row>
    <row r="15" spans="1:16" ht="18.75">
      <c r="A15" s="389" t="s">
        <v>37</v>
      </c>
      <c r="B15" s="399">
        <v>484</v>
      </c>
      <c r="C15" s="400">
        <v>484</v>
      </c>
      <c r="D15" s="400">
        <v>484</v>
      </c>
      <c r="E15" s="401">
        <f t="shared" si="0"/>
        <v>100</v>
      </c>
      <c r="F15" s="402">
        <v>961</v>
      </c>
      <c r="G15" s="403">
        <v>961</v>
      </c>
      <c r="H15" s="403">
        <v>961</v>
      </c>
      <c r="I15" s="404">
        <f t="shared" si="1"/>
        <v>100</v>
      </c>
      <c r="J15" s="402"/>
      <c r="K15" s="403"/>
      <c r="L15" s="403"/>
      <c r="M15" s="404"/>
      <c r="N15" s="405">
        <v>31177</v>
      </c>
      <c r="O15" s="406">
        <v>31200</v>
      </c>
      <c r="P15" s="407">
        <f t="shared" si="2"/>
        <v>100.07377233216795</v>
      </c>
    </row>
    <row r="16" spans="1:16" ht="18.75">
      <c r="A16" s="389" t="s">
        <v>38</v>
      </c>
      <c r="B16" s="399">
        <v>3067</v>
      </c>
      <c r="C16" s="400">
        <v>3067</v>
      </c>
      <c r="D16" s="400">
        <v>3067</v>
      </c>
      <c r="E16" s="401">
        <f t="shared" si="0"/>
        <v>100</v>
      </c>
      <c r="F16" s="402">
        <v>1386</v>
      </c>
      <c r="G16" s="403">
        <v>1386</v>
      </c>
      <c r="H16" s="403">
        <v>1386</v>
      </c>
      <c r="I16" s="404">
        <f t="shared" si="1"/>
        <v>100</v>
      </c>
      <c r="J16" s="402"/>
      <c r="K16" s="403"/>
      <c r="L16" s="403"/>
      <c r="M16" s="404"/>
      <c r="N16" s="405">
        <v>24388</v>
      </c>
      <c r="O16" s="406">
        <v>24388</v>
      </c>
      <c r="P16" s="407">
        <f t="shared" si="2"/>
        <v>100</v>
      </c>
    </row>
    <row r="17" spans="1:16" ht="18.75">
      <c r="A17" s="389" t="s">
        <v>39</v>
      </c>
      <c r="B17" s="399">
        <v>1581</v>
      </c>
      <c r="C17" s="400">
        <v>1581</v>
      </c>
      <c r="D17" s="400">
        <v>1581</v>
      </c>
      <c r="E17" s="401">
        <f t="shared" si="0"/>
        <v>100</v>
      </c>
      <c r="F17" s="402">
        <v>600</v>
      </c>
      <c r="G17" s="403">
        <v>600</v>
      </c>
      <c r="H17" s="403">
        <v>600</v>
      </c>
      <c r="I17" s="404">
        <f t="shared" si="1"/>
        <v>100</v>
      </c>
      <c r="J17" s="402"/>
      <c r="K17" s="403"/>
      <c r="L17" s="403"/>
      <c r="M17" s="404"/>
      <c r="N17" s="405">
        <v>10293</v>
      </c>
      <c r="O17" s="406">
        <v>10293</v>
      </c>
      <c r="P17" s="407">
        <f t="shared" si="2"/>
        <v>100</v>
      </c>
    </row>
    <row r="18" spans="1:16" ht="18.75">
      <c r="A18" s="389" t="s">
        <v>40</v>
      </c>
      <c r="B18" s="399">
        <v>3570</v>
      </c>
      <c r="C18" s="400">
        <v>3570</v>
      </c>
      <c r="D18" s="400">
        <v>3570</v>
      </c>
      <c r="E18" s="401">
        <f t="shared" si="0"/>
        <v>100</v>
      </c>
      <c r="F18" s="402">
        <v>1662</v>
      </c>
      <c r="G18" s="403">
        <v>1662</v>
      </c>
      <c r="H18" s="403">
        <v>1662</v>
      </c>
      <c r="I18" s="404">
        <f t="shared" si="1"/>
        <v>100</v>
      </c>
      <c r="J18" s="402"/>
      <c r="K18" s="403"/>
      <c r="L18" s="403"/>
      <c r="M18" s="404"/>
      <c r="N18" s="405">
        <v>26570</v>
      </c>
      <c r="O18" s="406">
        <v>27233</v>
      </c>
      <c r="P18" s="407">
        <f t="shared" si="2"/>
        <v>102.49529544599172</v>
      </c>
    </row>
    <row r="19" spans="1:16" ht="18.75">
      <c r="A19" s="389" t="s">
        <v>41</v>
      </c>
      <c r="B19" s="399">
        <v>1603</v>
      </c>
      <c r="C19" s="400">
        <v>1603</v>
      </c>
      <c r="D19" s="400">
        <v>1603</v>
      </c>
      <c r="E19" s="401">
        <f t="shared" si="0"/>
        <v>100</v>
      </c>
      <c r="F19" s="402">
        <v>1816</v>
      </c>
      <c r="G19" s="403">
        <v>1816</v>
      </c>
      <c r="H19" s="403">
        <v>1816</v>
      </c>
      <c r="I19" s="404">
        <f t="shared" si="1"/>
        <v>100</v>
      </c>
      <c r="J19" s="402"/>
      <c r="K19" s="403"/>
      <c r="L19" s="403"/>
      <c r="M19" s="404"/>
      <c r="N19" s="405">
        <v>12119</v>
      </c>
      <c r="O19" s="406">
        <v>12358</v>
      </c>
      <c r="P19" s="407">
        <f t="shared" si="2"/>
        <v>101.97210991005858</v>
      </c>
    </row>
    <row r="20" spans="1:16" ht="18.75">
      <c r="A20" s="389" t="s">
        <v>42</v>
      </c>
      <c r="B20" s="399">
        <v>3124</v>
      </c>
      <c r="C20" s="400">
        <v>3124</v>
      </c>
      <c r="D20" s="400">
        <v>3124</v>
      </c>
      <c r="E20" s="401">
        <f t="shared" si="0"/>
        <v>100</v>
      </c>
      <c r="F20" s="402">
        <v>3555</v>
      </c>
      <c r="G20" s="403">
        <v>3555</v>
      </c>
      <c r="H20" s="403">
        <v>3555</v>
      </c>
      <c r="I20" s="404">
        <f t="shared" si="1"/>
        <v>100</v>
      </c>
      <c r="J20" s="402"/>
      <c r="K20" s="403"/>
      <c r="L20" s="403"/>
      <c r="M20" s="404"/>
      <c r="N20" s="405">
        <v>22500</v>
      </c>
      <c r="O20" s="406">
        <v>15049</v>
      </c>
      <c r="P20" s="407">
        <f t="shared" si="2"/>
        <v>66.88444444444444</v>
      </c>
    </row>
    <row r="21" spans="1:16" ht="18.75">
      <c r="A21" s="389" t="s">
        <v>43</v>
      </c>
      <c r="B21" s="399">
        <v>1751</v>
      </c>
      <c r="C21" s="400">
        <v>1751</v>
      </c>
      <c r="D21" s="400">
        <v>1751</v>
      </c>
      <c r="E21" s="401">
        <f t="shared" si="0"/>
        <v>100</v>
      </c>
      <c r="F21" s="402">
        <v>4172</v>
      </c>
      <c r="G21" s="403">
        <v>4172</v>
      </c>
      <c r="H21" s="403">
        <v>4172</v>
      </c>
      <c r="I21" s="404">
        <f t="shared" si="1"/>
        <v>100</v>
      </c>
      <c r="J21" s="402"/>
      <c r="K21" s="403"/>
      <c r="L21" s="403"/>
      <c r="M21" s="404"/>
      <c r="N21" s="405">
        <v>53854</v>
      </c>
      <c r="O21" s="406">
        <v>35400</v>
      </c>
      <c r="P21" s="407">
        <f t="shared" si="2"/>
        <v>65.73327886507965</v>
      </c>
    </row>
    <row r="22" spans="1:16" ht="18.75">
      <c r="A22" s="389" t="s">
        <v>44</v>
      </c>
      <c r="B22" s="399">
        <v>2841</v>
      </c>
      <c r="C22" s="400">
        <v>2841</v>
      </c>
      <c r="D22" s="400">
        <v>2841</v>
      </c>
      <c r="E22" s="401">
        <f t="shared" si="0"/>
        <v>100</v>
      </c>
      <c r="F22" s="402">
        <v>3098</v>
      </c>
      <c r="G22" s="403">
        <v>3098</v>
      </c>
      <c r="H22" s="403">
        <v>3098</v>
      </c>
      <c r="I22" s="404">
        <f t="shared" si="1"/>
        <v>100</v>
      </c>
      <c r="J22" s="402"/>
      <c r="K22" s="403"/>
      <c r="L22" s="403"/>
      <c r="M22" s="404"/>
      <c r="N22" s="405">
        <v>22408</v>
      </c>
      <c r="O22" s="406">
        <v>22268</v>
      </c>
      <c r="P22" s="407">
        <f t="shared" si="2"/>
        <v>99.37522313459479</v>
      </c>
    </row>
    <row r="23" spans="1:16" ht="18.75">
      <c r="A23" s="389" t="s">
        <v>45</v>
      </c>
      <c r="B23" s="399">
        <v>3326</v>
      </c>
      <c r="C23" s="400">
        <v>3326</v>
      </c>
      <c r="D23" s="400">
        <v>3326</v>
      </c>
      <c r="E23" s="401">
        <f t="shared" si="0"/>
        <v>100</v>
      </c>
      <c r="F23" s="402">
        <v>1121</v>
      </c>
      <c r="G23" s="403">
        <v>1121</v>
      </c>
      <c r="H23" s="403">
        <v>1121</v>
      </c>
      <c r="I23" s="404">
        <f t="shared" si="1"/>
        <v>100</v>
      </c>
      <c r="J23" s="402"/>
      <c r="K23" s="403"/>
      <c r="L23" s="403"/>
      <c r="M23" s="404"/>
      <c r="N23" s="405">
        <v>16285</v>
      </c>
      <c r="O23" s="406">
        <v>15138</v>
      </c>
      <c r="P23" s="407">
        <f t="shared" si="2"/>
        <v>92.95670862757139</v>
      </c>
    </row>
    <row r="24" spans="1:16" ht="18.75">
      <c r="A24" s="389" t="s">
        <v>46</v>
      </c>
      <c r="B24" s="399">
        <v>5716</v>
      </c>
      <c r="C24" s="400">
        <v>5716</v>
      </c>
      <c r="D24" s="400">
        <v>5716</v>
      </c>
      <c r="E24" s="401">
        <f t="shared" si="0"/>
        <v>100</v>
      </c>
      <c r="F24" s="402">
        <v>2025</v>
      </c>
      <c r="G24" s="403">
        <v>2025</v>
      </c>
      <c r="H24" s="403">
        <v>2025</v>
      </c>
      <c r="I24" s="404">
        <f t="shared" si="1"/>
        <v>100</v>
      </c>
      <c r="J24" s="402"/>
      <c r="K24" s="403"/>
      <c r="L24" s="403"/>
      <c r="M24" s="404"/>
      <c r="N24" s="405">
        <v>28000</v>
      </c>
      <c r="O24" s="406">
        <v>28000</v>
      </c>
      <c r="P24" s="407">
        <f t="shared" si="2"/>
        <v>100</v>
      </c>
    </row>
    <row r="25" spans="1:16" ht="18.75">
      <c r="A25" s="389" t="s">
        <v>47</v>
      </c>
      <c r="B25" s="408">
        <v>3818</v>
      </c>
      <c r="C25" s="409">
        <v>3818</v>
      </c>
      <c r="D25" s="409">
        <v>3818</v>
      </c>
      <c r="E25" s="410">
        <f t="shared" si="0"/>
        <v>100</v>
      </c>
      <c r="F25" s="411">
        <v>1570</v>
      </c>
      <c r="G25" s="412">
        <v>1570</v>
      </c>
      <c r="H25" s="412">
        <v>1570</v>
      </c>
      <c r="I25" s="404">
        <f t="shared" si="1"/>
        <v>100</v>
      </c>
      <c r="J25" s="402"/>
      <c r="K25" s="403"/>
      <c r="L25" s="403"/>
      <c r="M25" s="404"/>
      <c r="N25" s="405">
        <v>64200</v>
      </c>
      <c r="O25" s="406">
        <v>54909</v>
      </c>
      <c r="P25" s="407">
        <f t="shared" si="2"/>
        <v>85.52803738317756</v>
      </c>
    </row>
    <row r="26" spans="1:16" ht="18.75">
      <c r="A26" s="389" t="s">
        <v>48</v>
      </c>
      <c r="B26" s="399">
        <v>4379</v>
      </c>
      <c r="C26" s="400">
        <v>4379</v>
      </c>
      <c r="D26" s="400">
        <v>4379</v>
      </c>
      <c r="E26" s="401">
        <f t="shared" si="0"/>
        <v>100</v>
      </c>
      <c r="F26" s="402">
        <v>4115</v>
      </c>
      <c r="G26" s="403">
        <v>4115</v>
      </c>
      <c r="H26" s="403">
        <v>4115</v>
      </c>
      <c r="I26" s="404">
        <f t="shared" si="1"/>
        <v>100</v>
      </c>
      <c r="J26" s="402">
        <v>803</v>
      </c>
      <c r="K26" s="403"/>
      <c r="L26" s="403"/>
      <c r="M26" s="404"/>
      <c r="N26" s="405">
        <v>48208</v>
      </c>
      <c r="O26" s="406">
        <v>48208</v>
      </c>
      <c r="P26" s="407">
        <f t="shared" si="2"/>
        <v>100</v>
      </c>
    </row>
    <row r="27" spans="1:16" ht="19.5" thickBot="1">
      <c r="A27" s="413" t="s">
        <v>70</v>
      </c>
      <c r="B27" s="414">
        <f>SUM(B6:B26)</f>
        <v>67632</v>
      </c>
      <c r="C27" s="415">
        <f>SUM(C6:C26)</f>
        <v>67632</v>
      </c>
      <c r="D27" s="415">
        <f>SUM(D6:D26)</f>
        <v>67632</v>
      </c>
      <c r="E27" s="416">
        <f t="shared" si="0"/>
        <v>100</v>
      </c>
      <c r="F27" s="417">
        <f>SUM(F6:F26)</f>
        <v>56796</v>
      </c>
      <c r="G27" s="418">
        <f>SUM(G6:G26)</f>
        <v>56796</v>
      </c>
      <c r="H27" s="418">
        <f>SUM(H6:H26)</f>
        <v>56796</v>
      </c>
      <c r="I27" s="419">
        <f t="shared" si="1"/>
        <v>100</v>
      </c>
      <c r="J27" s="417">
        <f>SUM(J6:J26)</f>
        <v>1207</v>
      </c>
      <c r="K27" s="418">
        <f>SUM(K6:K26)</f>
        <v>404</v>
      </c>
      <c r="L27" s="418">
        <f>SUM(L6:L26)</f>
        <v>404</v>
      </c>
      <c r="M27" s="419">
        <f>L27/J27*100</f>
        <v>33.471416735708374</v>
      </c>
      <c r="N27" s="420">
        <f>SUM(N7:N26)</f>
        <v>527458</v>
      </c>
      <c r="O27" s="421">
        <f>SUM(O7:O26)</f>
        <v>499589</v>
      </c>
      <c r="P27" s="422">
        <f>O27/N27*100</f>
        <v>94.716356562987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20.75390625" style="49" customWidth="1"/>
    <col min="2" max="2" width="24.125" style="49" hidden="1" customWidth="1"/>
    <col min="3" max="3" width="0.2421875" style="49" hidden="1" customWidth="1"/>
    <col min="4" max="4" width="0.12890625" style="49" hidden="1" customWidth="1"/>
    <col min="5" max="5" width="33.625" style="49" hidden="1" customWidth="1"/>
    <col min="6" max="6" width="30.125" style="49" hidden="1" customWidth="1"/>
    <col min="7" max="7" width="0.12890625" style="49" hidden="1" customWidth="1"/>
    <col min="8" max="8" width="28.25390625" style="49" hidden="1" customWidth="1"/>
    <col min="9" max="9" width="29.00390625" style="49" hidden="1" customWidth="1"/>
    <col min="10" max="10" width="0.12890625" style="49" hidden="1" customWidth="1"/>
    <col min="11" max="11" width="0.242187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43055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6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9264</v>
      </c>
      <c r="O25" s="139">
        <f t="shared" si="6"/>
        <v>10300</v>
      </c>
      <c r="P25" s="143">
        <f t="shared" si="7"/>
        <v>100.44860542227424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44985</v>
      </c>
      <c r="O26" s="146">
        <f t="shared" si="6"/>
        <v>51551.8</v>
      </c>
      <c r="P26" s="147">
        <f>(O26*100)/L26</f>
        <v>117.16051907911184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3"/>
      <c r="B1" s="588" t="s">
        <v>108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609">
        <v>43055</v>
      </c>
      <c r="P1" s="609"/>
    </row>
    <row r="2" spans="1:16" ht="16.5" thickBot="1">
      <c r="A2" s="423" t="s">
        <v>109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424"/>
      <c r="P2" s="424"/>
    </row>
    <row r="3" spans="1:16" ht="15.75" thickBot="1">
      <c r="A3" s="610" t="s">
        <v>110</v>
      </c>
      <c r="B3" s="613" t="s">
        <v>97</v>
      </c>
      <c r="C3" s="614"/>
      <c r="D3" s="615"/>
      <c r="E3" s="616" t="s">
        <v>111</v>
      </c>
      <c r="F3" s="617"/>
      <c r="G3" s="617"/>
      <c r="H3" s="617"/>
      <c r="I3" s="617"/>
      <c r="J3" s="618"/>
      <c r="K3" s="622" t="s">
        <v>112</v>
      </c>
      <c r="L3" s="623"/>
      <c r="M3" s="624" t="s">
        <v>113</v>
      </c>
      <c r="N3" s="625"/>
      <c r="O3" s="625"/>
      <c r="P3" s="626"/>
    </row>
    <row r="4" spans="1:16" ht="15.75" thickBot="1">
      <c r="A4" s="611"/>
      <c r="B4" s="627" t="s">
        <v>114</v>
      </c>
      <c r="C4" s="628" t="s">
        <v>115</v>
      </c>
      <c r="D4" s="629"/>
      <c r="E4" s="619"/>
      <c r="F4" s="620"/>
      <c r="G4" s="620"/>
      <c r="H4" s="620"/>
      <c r="I4" s="620"/>
      <c r="J4" s="621"/>
      <c r="K4" s="613" t="s">
        <v>116</v>
      </c>
      <c r="L4" s="615"/>
      <c r="M4" s="595" t="s">
        <v>117</v>
      </c>
      <c r="N4" s="596"/>
      <c r="O4" s="596" t="s">
        <v>118</v>
      </c>
      <c r="P4" s="597"/>
    </row>
    <row r="5" spans="1:16" ht="15.75" thickBot="1">
      <c r="A5" s="611"/>
      <c r="B5" s="627"/>
      <c r="C5" s="598" t="s">
        <v>119</v>
      </c>
      <c r="D5" s="599"/>
      <c r="E5" s="600" t="s">
        <v>120</v>
      </c>
      <c r="F5" s="601"/>
      <c r="G5" s="602" t="s">
        <v>121</v>
      </c>
      <c r="H5" s="603"/>
      <c r="I5" s="602" t="s">
        <v>122</v>
      </c>
      <c r="J5" s="604"/>
      <c r="K5" s="605" t="s">
        <v>123</v>
      </c>
      <c r="L5" s="606"/>
      <c r="M5" s="605" t="s">
        <v>121</v>
      </c>
      <c r="N5" s="607"/>
      <c r="O5" s="607" t="s">
        <v>121</v>
      </c>
      <c r="P5" s="606"/>
    </row>
    <row r="6" spans="1:16" ht="15.75" thickBot="1">
      <c r="A6" s="612"/>
      <c r="B6" s="612"/>
      <c r="C6" s="425" t="s">
        <v>128</v>
      </c>
      <c r="D6" s="425" t="s">
        <v>131</v>
      </c>
      <c r="E6" s="426" t="s">
        <v>124</v>
      </c>
      <c r="F6" s="427" t="s">
        <v>125</v>
      </c>
      <c r="G6" s="426" t="s">
        <v>124</v>
      </c>
      <c r="H6" s="427" t="s">
        <v>125</v>
      </c>
      <c r="I6" s="426" t="s">
        <v>124</v>
      </c>
      <c r="J6" s="428" t="s">
        <v>125</v>
      </c>
      <c r="K6" s="426" t="s">
        <v>124</v>
      </c>
      <c r="L6" s="427" t="s">
        <v>125</v>
      </c>
      <c r="M6" s="426" t="s">
        <v>124</v>
      </c>
      <c r="N6" s="427" t="s">
        <v>125</v>
      </c>
      <c r="O6" s="429" t="s">
        <v>124</v>
      </c>
      <c r="P6" s="427" t="s">
        <v>125</v>
      </c>
    </row>
    <row r="7" spans="1:16" ht="14.25" customHeight="1">
      <c r="A7" s="496" t="s">
        <v>28</v>
      </c>
      <c r="B7" s="430">
        <v>56</v>
      </c>
      <c r="C7" s="431">
        <v>56</v>
      </c>
      <c r="D7" s="431">
        <v>56</v>
      </c>
      <c r="E7" s="443">
        <v>137</v>
      </c>
      <c r="F7" s="445">
        <v>125.7</v>
      </c>
      <c r="G7" s="432">
        <v>0.4</v>
      </c>
      <c r="H7" s="433">
        <v>0.4</v>
      </c>
      <c r="I7" s="432">
        <v>0.3</v>
      </c>
      <c r="J7" s="434">
        <v>0.3</v>
      </c>
      <c r="K7" s="435">
        <f aca="true" t="shared" si="0" ref="K7:K29">G7/D7*1000</f>
        <v>7.142857142857143</v>
      </c>
      <c r="L7" s="436">
        <v>7.142857142857143</v>
      </c>
      <c r="M7" s="437">
        <v>86.7</v>
      </c>
      <c r="N7" s="438">
        <v>6.5</v>
      </c>
      <c r="O7" s="439">
        <v>0.3</v>
      </c>
      <c r="P7" s="497">
        <v>0.5</v>
      </c>
    </row>
    <row r="8" spans="1:16" ht="15">
      <c r="A8" s="440" t="s">
        <v>79</v>
      </c>
      <c r="B8" s="441">
        <v>1181</v>
      </c>
      <c r="C8" s="442">
        <v>1191</v>
      </c>
      <c r="D8" s="442">
        <v>1191</v>
      </c>
      <c r="E8" s="443">
        <v>2929.1</v>
      </c>
      <c r="F8" s="445">
        <v>2413.6</v>
      </c>
      <c r="G8" s="443">
        <v>13.7</v>
      </c>
      <c r="H8" s="444">
        <v>13.2</v>
      </c>
      <c r="I8" s="443">
        <v>12.6</v>
      </c>
      <c r="J8" s="445">
        <v>11.6</v>
      </c>
      <c r="K8" s="446">
        <f t="shared" si="0"/>
        <v>11.502938706968934</v>
      </c>
      <c r="L8" s="447">
        <v>11.881188118811881</v>
      </c>
      <c r="M8" s="448">
        <v>734</v>
      </c>
      <c r="N8" s="449">
        <v>465</v>
      </c>
      <c r="O8" s="450">
        <v>3</v>
      </c>
      <c r="P8" s="498">
        <v>3</v>
      </c>
    </row>
    <row r="9" spans="1:16" ht="15">
      <c r="A9" s="440" t="s">
        <v>80</v>
      </c>
      <c r="B9" s="441">
        <v>1130</v>
      </c>
      <c r="C9" s="442">
        <v>1130</v>
      </c>
      <c r="D9" s="442">
        <v>1130</v>
      </c>
      <c r="E9" s="443">
        <v>6321.4</v>
      </c>
      <c r="F9" s="445">
        <v>5672.1</v>
      </c>
      <c r="G9" s="443">
        <v>13.2</v>
      </c>
      <c r="H9" s="444">
        <v>11.5</v>
      </c>
      <c r="I9" s="443">
        <v>8.9</v>
      </c>
      <c r="J9" s="445">
        <v>8.3</v>
      </c>
      <c r="K9" s="446">
        <f t="shared" si="0"/>
        <v>11.681415929203538</v>
      </c>
      <c r="L9" s="447">
        <v>10.008703220191471</v>
      </c>
      <c r="M9" s="448">
        <v>1378.5</v>
      </c>
      <c r="N9" s="449">
        <v>576</v>
      </c>
      <c r="O9" s="450">
        <v>4.5</v>
      </c>
      <c r="P9" s="498">
        <v>4</v>
      </c>
    </row>
    <row r="10" spans="1:16" ht="15">
      <c r="A10" s="440" t="s">
        <v>31</v>
      </c>
      <c r="B10" s="441">
        <v>353</v>
      </c>
      <c r="C10" s="442">
        <v>389</v>
      </c>
      <c r="D10" s="442">
        <v>389</v>
      </c>
      <c r="E10" s="443">
        <v>1054.8</v>
      </c>
      <c r="F10" s="445">
        <v>818.4</v>
      </c>
      <c r="G10" s="443">
        <v>2.9</v>
      </c>
      <c r="H10" s="444">
        <v>2.9</v>
      </c>
      <c r="I10" s="443">
        <v>2.9</v>
      </c>
      <c r="J10" s="445">
        <v>2.8</v>
      </c>
      <c r="K10" s="446">
        <f t="shared" si="0"/>
        <v>7.455012853470437</v>
      </c>
      <c r="L10" s="447">
        <v>8.504398826979472</v>
      </c>
      <c r="M10" s="448">
        <v>870.5</v>
      </c>
      <c r="N10" s="449">
        <v>635.5</v>
      </c>
      <c r="O10" s="450">
        <v>3</v>
      </c>
      <c r="P10" s="498">
        <v>4</v>
      </c>
    </row>
    <row r="11" spans="1:16" ht="15">
      <c r="A11" s="440" t="s">
        <v>32</v>
      </c>
      <c r="B11" s="441">
        <v>690</v>
      </c>
      <c r="C11" s="442">
        <v>690</v>
      </c>
      <c r="D11" s="442">
        <v>690</v>
      </c>
      <c r="E11" s="443">
        <v>3137.6</v>
      </c>
      <c r="F11" s="445">
        <v>2703.1</v>
      </c>
      <c r="G11" s="443">
        <v>5.9</v>
      </c>
      <c r="H11" s="444">
        <v>5.8</v>
      </c>
      <c r="I11" s="443">
        <v>5.2</v>
      </c>
      <c r="J11" s="445">
        <v>5.1</v>
      </c>
      <c r="K11" s="446">
        <f t="shared" si="0"/>
        <v>8.55072463768116</v>
      </c>
      <c r="L11" s="447">
        <v>8.4</v>
      </c>
      <c r="M11" s="448">
        <v>2044</v>
      </c>
      <c r="N11" s="449">
        <v>1989</v>
      </c>
      <c r="O11" s="450">
        <v>1</v>
      </c>
      <c r="P11" s="498">
        <v>1</v>
      </c>
    </row>
    <row r="12" spans="1:16" ht="15">
      <c r="A12" s="440" t="s">
        <v>33</v>
      </c>
      <c r="B12" s="441">
        <v>467</v>
      </c>
      <c r="C12" s="442">
        <v>473</v>
      </c>
      <c r="D12" s="442">
        <v>473</v>
      </c>
      <c r="E12" s="443">
        <v>2113.6</v>
      </c>
      <c r="F12" s="445">
        <v>1970.8</v>
      </c>
      <c r="G12" s="443">
        <v>5.2</v>
      </c>
      <c r="H12" s="444">
        <v>6.6</v>
      </c>
      <c r="I12" s="443">
        <v>5.2</v>
      </c>
      <c r="J12" s="445">
        <v>6.5</v>
      </c>
      <c r="K12" s="446">
        <f t="shared" si="0"/>
        <v>10.993657505285412</v>
      </c>
      <c r="L12" s="447">
        <v>14.132762312633831</v>
      </c>
      <c r="M12" s="448">
        <v>2941.9</v>
      </c>
      <c r="N12" s="449">
        <v>941.4</v>
      </c>
      <c r="O12" s="450">
        <v>4.6</v>
      </c>
      <c r="P12" s="498">
        <v>10.3</v>
      </c>
    </row>
    <row r="13" spans="1:16" ht="15">
      <c r="A13" s="440" t="s">
        <v>34</v>
      </c>
      <c r="B13" s="441">
        <v>857</v>
      </c>
      <c r="C13" s="442">
        <v>773</v>
      </c>
      <c r="D13" s="442">
        <v>773</v>
      </c>
      <c r="E13" s="443">
        <v>2729.1</v>
      </c>
      <c r="F13" s="445">
        <v>3000</v>
      </c>
      <c r="G13" s="443">
        <v>9.1</v>
      </c>
      <c r="H13" s="444">
        <v>10</v>
      </c>
      <c r="I13" s="443">
        <v>8.4</v>
      </c>
      <c r="J13" s="445">
        <v>15</v>
      </c>
      <c r="K13" s="446">
        <f t="shared" si="0"/>
        <v>11.772315653298836</v>
      </c>
      <c r="L13" s="447">
        <v>14.130434782608695</v>
      </c>
      <c r="M13" s="448">
        <v>948</v>
      </c>
      <c r="N13" s="449">
        <v>986</v>
      </c>
      <c r="O13" s="450">
        <v>3</v>
      </c>
      <c r="P13" s="498">
        <v>3</v>
      </c>
    </row>
    <row r="14" spans="1:16" ht="15">
      <c r="A14" s="440" t="s">
        <v>35</v>
      </c>
      <c r="B14" s="441">
        <v>2742</v>
      </c>
      <c r="C14" s="442">
        <v>2742</v>
      </c>
      <c r="D14" s="442">
        <v>2742</v>
      </c>
      <c r="E14" s="443">
        <v>8878</v>
      </c>
      <c r="F14" s="445">
        <v>9910.4</v>
      </c>
      <c r="G14" s="443">
        <v>30</v>
      </c>
      <c r="H14" s="444">
        <v>37.8</v>
      </c>
      <c r="I14" s="443">
        <v>28.9</v>
      </c>
      <c r="J14" s="445">
        <v>33.8</v>
      </c>
      <c r="K14" s="446">
        <f t="shared" si="0"/>
        <v>10.940919037199125</v>
      </c>
      <c r="L14" s="447">
        <v>13.785557986870897</v>
      </c>
      <c r="M14" s="448">
        <v>2351.8199999999997</v>
      </c>
      <c r="N14" s="449">
        <v>1824</v>
      </c>
      <c r="O14" s="450">
        <v>17</v>
      </c>
      <c r="P14" s="498">
        <v>27</v>
      </c>
    </row>
    <row r="15" spans="1:16" ht="15">
      <c r="A15" s="440" t="s">
        <v>36</v>
      </c>
      <c r="B15" s="441">
        <v>709</v>
      </c>
      <c r="C15" s="442">
        <v>667</v>
      </c>
      <c r="D15" s="442">
        <v>667</v>
      </c>
      <c r="E15" s="443">
        <v>1842.3</v>
      </c>
      <c r="F15" s="445">
        <v>1865.2</v>
      </c>
      <c r="G15" s="443">
        <v>5.8</v>
      </c>
      <c r="H15" s="444">
        <v>6.3</v>
      </c>
      <c r="I15" s="443">
        <v>5.3</v>
      </c>
      <c r="J15" s="445">
        <v>5.8</v>
      </c>
      <c r="K15" s="446">
        <f t="shared" si="0"/>
        <v>8.695652173913043</v>
      </c>
      <c r="L15" s="447">
        <v>8.8</v>
      </c>
      <c r="M15" s="448">
        <v>85</v>
      </c>
      <c r="N15" s="449">
        <v>79.1</v>
      </c>
      <c r="O15" s="450">
        <v>0.2</v>
      </c>
      <c r="P15" s="498">
        <v>0.3</v>
      </c>
    </row>
    <row r="16" spans="1:16" ht="15" customHeight="1">
      <c r="A16" s="440" t="s">
        <v>37</v>
      </c>
      <c r="B16" s="441">
        <v>600</v>
      </c>
      <c r="C16" s="442">
        <v>643</v>
      </c>
      <c r="D16" s="442">
        <v>643</v>
      </c>
      <c r="E16" s="443">
        <v>6078.5</v>
      </c>
      <c r="F16" s="445">
        <v>3111.2</v>
      </c>
      <c r="G16" s="443">
        <v>6.6</v>
      </c>
      <c r="H16" s="444">
        <v>5.4</v>
      </c>
      <c r="I16" s="443">
        <v>5.5</v>
      </c>
      <c r="J16" s="445">
        <v>4.8</v>
      </c>
      <c r="K16" s="446">
        <f t="shared" si="0"/>
        <v>10.26438569206843</v>
      </c>
      <c r="L16" s="447">
        <v>9.443507588532883</v>
      </c>
      <c r="M16" s="448">
        <v>3964</v>
      </c>
      <c r="N16" s="449">
        <v>1432</v>
      </c>
      <c r="O16" s="450">
        <v>10</v>
      </c>
      <c r="P16" s="498">
        <v>15</v>
      </c>
    </row>
    <row r="17" spans="1:16" ht="15">
      <c r="A17" s="440" t="s">
        <v>38</v>
      </c>
      <c r="B17" s="441">
        <v>970</v>
      </c>
      <c r="C17" s="442">
        <v>980</v>
      </c>
      <c r="D17" s="442">
        <v>980</v>
      </c>
      <c r="E17" s="443">
        <v>4753.2</v>
      </c>
      <c r="F17" s="445">
        <v>4489</v>
      </c>
      <c r="G17" s="443">
        <v>14.6</v>
      </c>
      <c r="H17" s="444">
        <v>11</v>
      </c>
      <c r="I17" s="443">
        <v>14.3</v>
      </c>
      <c r="J17" s="445">
        <v>10.8</v>
      </c>
      <c r="K17" s="446">
        <f t="shared" si="0"/>
        <v>14.89795918367347</v>
      </c>
      <c r="L17" s="447">
        <v>12</v>
      </c>
      <c r="M17" s="448">
        <v>1565</v>
      </c>
      <c r="N17" s="449">
        <v>1470</v>
      </c>
      <c r="O17" s="450">
        <v>5</v>
      </c>
      <c r="P17" s="498">
        <v>5</v>
      </c>
    </row>
    <row r="18" spans="1:16" ht="15">
      <c r="A18" s="440" t="s">
        <v>39</v>
      </c>
      <c r="B18" s="441">
        <v>473</v>
      </c>
      <c r="C18" s="442">
        <v>538</v>
      </c>
      <c r="D18" s="442">
        <v>538</v>
      </c>
      <c r="E18" s="443">
        <v>1432.4</v>
      </c>
      <c r="F18" s="445">
        <v>1136.1</v>
      </c>
      <c r="G18" s="443">
        <v>4.2</v>
      </c>
      <c r="H18" s="444">
        <v>3.6</v>
      </c>
      <c r="I18" s="443">
        <v>2.9</v>
      </c>
      <c r="J18" s="445">
        <v>2.5</v>
      </c>
      <c r="K18" s="446">
        <f t="shared" si="0"/>
        <v>7.806691449814127</v>
      </c>
      <c r="L18" s="447">
        <v>7.6</v>
      </c>
      <c r="M18" s="448">
        <v>3059.8</v>
      </c>
      <c r="N18" s="449">
        <v>887.7</v>
      </c>
      <c r="O18" s="450">
        <v>6.8</v>
      </c>
      <c r="P18" s="498">
        <v>6.1</v>
      </c>
    </row>
    <row r="19" spans="1:16" ht="15">
      <c r="A19" s="440" t="s">
        <v>81</v>
      </c>
      <c r="B19" s="441">
        <v>1325</v>
      </c>
      <c r="C19" s="442">
        <v>1256</v>
      </c>
      <c r="D19" s="442">
        <v>1256</v>
      </c>
      <c r="E19" s="443">
        <v>3714.4</v>
      </c>
      <c r="F19" s="445">
        <v>3792.5</v>
      </c>
      <c r="G19" s="443">
        <v>8</v>
      </c>
      <c r="H19" s="444">
        <v>7.6</v>
      </c>
      <c r="I19" s="443">
        <v>7.4</v>
      </c>
      <c r="J19" s="445">
        <v>6.3</v>
      </c>
      <c r="K19" s="446">
        <f t="shared" si="0"/>
        <v>6.369426751592357</v>
      </c>
      <c r="L19" s="447">
        <v>6.1</v>
      </c>
      <c r="M19" s="448">
        <v>1293</v>
      </c>
      <c r="N19" s="449">
        <v>1248</v>
      </c>
      <c r="O19" s="450">
        <v>4</v>
      </c>
      <c r="P19" s="498">
        <v>3</v>
      </c>
    </row>
    <row r="20" spans="1:16" ht="15">
      <c r="A20" s="440" t="s">
        <v>41</v>
      </c>
      <c r="B20" s="441">
        <v>1284</v>
      </c>
      <c r="C20" s="442">
        <v>1284</v>
      </c>
      <c r="D20" s="442">
        <v>1284</v>
      </c>
      <c r="E20" s="443">
        <v>4511.6</v>
      </c>
      <c r="F20" s="445">
        <v>4365.8</v>
      </c>
      <c r="G20" s="443">
        <v>11.3</v>
      </c>
      <c r="H20" s="444">
        <v>10.7</v>
      </c>
      <c r="I20" s="443">
        <v>9.7</v>
      </c>
      <c r="J20" s="445">
        <v>9.4</v>
      </c>
      <c r="K20" s="446">
        <f t="shared" si="0"/>
        <v>8.800623052959502</v>
      </c>
      <c r="L20" s="447">
        <v>8.4</v>
      </c>
      <c r="M20" s="448">
        <v>331</v>
      </c>
      <c r="N20" s="449">
        <v>303</v>
      </c>
      <c r="O20" s="450">
        <v>1</v>
      </c>
      <c r="P20" s="498">
        <v>1.2</v>
      </c>
    </row>
    <row r="21" spans="1:16" ht="15" customHeight="1">
      <c r="A21" s="440" t="s">
        <v>42</v>
      </c>
      <c r="B21" s="441">
        <v>970</v>
      </c>
      <c r="C21" s="442">
        <v>598</v>
      </c>
      <c r="D21" s="442">
        <v>598</v>
      </c>
      <c r="E21" s="443">
        <v>1620.3</v>
      </c>
      <c r="F21" s="445">
        <v>1956.9</v>
      </c>
      <c r="G21" s="443">
        <v>3.4</v>
      </c>
      <c r="H21" s="444">
        <v>4.5</v>
      </c>
      <c r="I21" s="443">
        <v>2.9</v>
      </c>
      <c r="J21" s="445">
        <v>4</v>
      </c>
      <c r="K21" s="446">
        <f>G21/D21*1000</f>
        <v>5.68561872909699</v>
      </c>
      <c r="L21" s="447">
        <v>7.024793388429751</v>
      </c>
      <c r="M21" s="448">
        <v>562.9</v>
      </c>
      <c r="N21" s="449">
        <v>272.7</v>
      </c>
      <c r="O21" s="450">
        <v>1.8</v>
      </c>
      <c r="P21" s="498">
        <v>1.9</v>
      </c>
    </row>
    <row r="22" spans="1:16" ht="15">
      <c r="A22" s="440" t="s">
        <v>82</v>
      </c>
      <c r="B22" s="441">
        <v>1015</v>
      </c>
      <c r="C22" s="442">
        <v>998</v>
      </c>
      <c r="D22" s="442">
        <v>998</v>
      </c>
      <c r="E22" s="443">
        <v>7075.4</v>
      </c>
      <c r="F22" s="445">
        <v>6930.5</v>
      </c>
      <c r="G22" s="443">
        <v>8.8</v>
      </c>
      <c r="H22" s="444">
        <v>7.6</v>
      </c>
      <c r="I22" s="443">
        <v>8.2</v>
      </c>
      <c r="J22" s="445">
        <v>11.2</v>
      </c>
      <c r="K22" s="446">
        <f t="shared" si="0"/>
        <v>8.817635270541084</v>
      </c>
      <c r="L22" s="447">
        <v>8.8</v>
      </c>
      <c r="M22" s="448">
        <v>2476.5</v>
      </c>
      <c r="N22" s="449">
        <v>1104</v>
      </c>
      <c r="O22" s="450">
        <v>7.5</v>
      </c>
      <c r="P22" s="498">
        <v>7.7</v>
      </c>
    </row>
    <row r="23" spans="1:16" ht="15">
      <c r="A23" s="440" t="s">
        <v>83</v>
      </c>
      <c r="B23" s="441">
        <v>1942</v>
      </c>
      <c r="C23" s="442">
        <v>621</v>
      </c>
      <c r="D23" s="442">
        <v>621</v>
      </c>
      <c r="E23" s="443">
        <v>12032.5</v>
      </c>
      <c r="F23" s="445">
        <v>11015.5</v>
      </c>
      <c r="G23" s="443">
        <v>5.4</v>
      </c>
      <c r="H23" s="444">
        <v>33.5</v>
      </c>
      <c r="I23" s="443">
        <v>4.4</v>
      </c>
      <c r="J23" s="445">
        <v>32.4</v>
      </c>
      <c r="K23" s="446">
        <f>G23/D23*1000</f>
        <v>8.695652173913043</v>
      </c>
      <c r="L23" s="447">
        <v>17.9</v>
      </c>
      <c r="M23" s="448">
        <v>950.6</v>
      </c>
      <c r="N23" s="449">
        <v>385.7</v>
      </c>
      <c r="O23" s="450">
        <v>2</v>
      </c>
      <c r="P23" s="498">
        <v>4.1</v>
      </c>
    </row>
    <row r="24" spans="1:16" ht="15">
      <c r="A24" s="440" t="s">
        <v>45</v>
      </c>
      <c r="B24" s="441">
        <v>358</v>
      </c>
      <c r="C24" s="442">
        <v>445</v>
      </c>
      <c r="D24" s="442">
        <v>445</v>
      </c>
      <c r="E24" s="443">
        <v>738.5</v>
      </c>
      <c r="F24" s="445">
        <v>680.7</v>
      </c>
      <c r="G24" s="443">
        <v>4.5</v>
      </c>
      <c r="H24" s="444">
        <v>3.9</v>
      </c>
      <c r="I24" s="443">
        <v>2.3</v>
      </c>
      <c r="J24" s="445">
        <v>2.3</v>
      </c>
      <c r="K24" s="446">
        <f t="shared" si="0"/>
        <v>10.112359550561797</v>
      </c>
      <c r="L24" s="447">
        <v>10.893854748603351</v>
      </c>
      <c r="M24" s="448">
        <v>416.2</v>
      </c>
      <c r="N24" s="449">
        <v>982</v>
      </c>
      <c r="O24" s="450">
        <v>2</v>
      </c>
      <c r="P24" s="498">
        <v>2</v>
      </c>
    </row>
    <row r="25" spans="1:16" ht="15">
      <c r="A25" s="440" t="s">
        <v>46</v>
      </c>
      <c r="B25" s="441">
        <v>1345</v>
      </c>
      <c r="C25" s="442">
        <v>1345</v>
      </c>
      <c r="D25" s="442">
        <v>1345</v>
      </c>
      <c r="E25" s="443">
        <v>5524.8</v>
      </c>
      <c r="F25" s="445">
        <v>5357.4</v>
      </c>
      <c r="G25" s="443">
        <v>18.5</v>
      </c>
      <c r="H25" s="444">
        <v>16.6</v>
      </c>
      <c r="I25" s="443">
        <v>17.1</v>
      </c>
      <c r="J25" s="445">
        <v>16</v>
      </c>
      <c r="K25" s="446">
        <f t="shared" si="0"/>
        <v>13.7546468401487</v>
      </c>
      <c r="L25" s="447">
        <v>12.406576980568014</v>
      </c>
      <c r="M25" s="448"/>
      <c r="N25" s="449"/>
      <c r="O25" s="450"/>
      <c r="P25" s="498"/>
    </row>
    <row r="26" spans="1:16" ht="15">
      <c r="A26" s="440" t="s">
        <v>84</v>
      </c>
      <c r="B26" s="441">
        <v>534</v>
      </c>
      <c r="C26" s="442">
        <v>537</v>
      </c>
      <c r="D26" s="442">
        <v>537</v>
      </c>
      <c r="E26" s="443">
        <v>1065</v>
      </c>
      <c r="F26" s="445">
        <v>588.9</v>
      </c>
      <c r="G26" s="443">
        <v>4.4</v>
      </c>
      <c r="H26" s="444">
        <v>5.4</v>
      </c>
      <c r="I26" s="443">
        <v>3.8</v>
      </c>
      <c r="J26" s="445">
        <v>4.8</v>
      </c>
      <c r="K26" s="446">
        <f t="shared" si="0"/>
        <v>8.193668528864059</v>
      </c>
      <c r="L26" s="447">
        <v>10.05586592178771</v>
      </c>
      <c r="M26" s="448">
        <v>3982</v>
      </c>
      <c r="N26" s="449">
        <v>1784</v>
      </c>
      <c r="O26" s="450">
        <v>11</v>
      </c>
      <c r="P26" s="498">
        <v>11</v>
      </c>
    </row>
    <row r="27" spans="1:16" ht="15">
      <c r="A27" s="440" t="s">
        <v>48</v>
      </c>
      <c r="B27" s="441">
        <v>3822</v>
      </c>
      <c r="C27" s="442">
        <v>4090</v>
      </c>
      <c r="D27" s="442">
        <v>4090</v>
      </c>
      <c r="E27" s="443">
        <v>17719</v>
      </c>
      <c r="F27" s="445">
        <v>14515</v>
      </c>
      <c r="G27" s="443">
        <v>63.6</v>
      </c>
      <c r="H27" s="444">
        <v>41.6</v>
      </c>
      <c r="I27" s="443">
        <v>59.7</v>
      </c>
      <c r="J27" s="445">
        <v>40.5</v>
      </c>
      <c r="K27" s="446">
        <f t="shared" si="0"/>
        <v>15.550122249388753</v>
      </c>
      <c r="L27" s="447">
        <v>10.9</v>
      </c>
      <c r="M27" s="448">
        <v>2358</v>
      </c>
      <c r="N27" s="449">
        <v>2102</v>
      </c>
      <c r="O27" s="450">
        <v>4</v>
      </c>
      <c r="P27" s="498">
        <v>6</v>
      </c>
    </row>
    <row r="28" spans="1:16" ht="0.75" customHeight="1" thickBot="1">
      <c r="A28" s="451" t="s">
        <v>69</v>
      </c>
      <c r="B28" s="452">
        <v>100</v>
      </c>
      <c r="C28" s="453">
        <v>100</v>
      </c>
      <c r="D28" s="453">
        <v>100</v>
      </c>
      <c r="E28" s="454">
        <v>68</v>
      </c>
      <c r="F28" s="455">
        <v>79.8</v>
      </c>
      <c r="G28" s="454">
        <v>0.7</v>
      </c>
      <c r="H28" s="455">
        <v>0.7</v>
      </c>
      <c r="I28" s="454">
        <v>2.4</v>
      </c>
      <c r="J28" s="456">
        <v>2.4</v>
      </c>
      <c r="K28" s="457">
        <f t="shared" si="0"/>
        <v>6.999999999999999</v>
      </c>
      <c r="L28" s="458">
        <v>6.999999999999999</v>
      </c>
      <c r="M28" s="459"/>
      <c r="N28" s="460"/>
      <c r="O28" s="461"/>
      <c r="P28" s="499"/>
    </row>
    <row r="29" spans="1:16" ht="15" thickBot="1">
      <c r="A29" s="462" t="s">
        <v>126</v>
      </c>
      <c r="B29" s="463">
        <f aca="true" t="shared" si="1" ref="B29:G29">SUM(B7:B28)</f>
        <v>22923</v>
      </c>
      <c r="C29" s="464">
        <f>SUM(C7:C28)</f>
        <v>21546</v>
      </c>
      <c r="D29" s="464">
        <f t="shared" si="1"/>
        <v>21546</v>
      </c>
      <c r="E29" s="465">
        <f t="shared" si="1"/>
        <v>95476.5</v>
      </c>
      <c r="F29" s="466">
        <f t="shared" si="1"/>
        <v>86498.59999999999</v>
      </c>
      <c r="G29" s="465">
        <f t="shared" si="1"/>
        <v>240.20000000000002</v>
      </c>
      <c r="H29" s="466">
        <v>275.2</v>
      </c>
      <c r="I29" s="465">
        <f>SUM(I7:I28)</f>
        <v>218.30000000000004</v>
      </c>
      <c r="J29" s="467">
        <v>251.9</v>
      </c>
      <c r="K29" s="468">
        <f t="shared" si="0"/>
        <v>11.148240972802377</v>
      </c>
      <c r="L29" s="469">
        <v>11.778804999143981</v>
      </c>
      <c r="M29" s="465">
        <f>SUM(M7:M28)</f>
        <v>32399.42</v>
      </c>
      <c r="N29" s="466">
        <f>SUM(N7:N28)</f>
        <v>19473.600000000002</v>
      </c>
      <c r="O29" s="470">
        <f>SUM(O7:O28)</f>
        <v>91.7</v>
      </c>
      <c r="P29" s="466">
        <f>SUM(P7:P28)</f>
        <v>116.1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2017-11-16T06:40:15Z</cp:lastPrinted>
  <dcterms:created xsi:type="dcterms:W3CDTF">2017-08-13T06:13:14Z</dcterms:created>
  <dcterms:modified xsi:type="dcterms:W3CDTF">2017-11-16T06:44:30Z</dcterms:modified>
  <cp:category/>
  <cp:version/>
  <cp:contentType/>
  <cp:contentStatus/>
</cp:coreProperties>
</file>