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уборка прочие" sheetId="2" r:id="rId2"/>
    <sheet name="корма" sheetId="3" r:id="rId3"/>
    <sheet name="полевые работы" sheetId="4" r:id="rId4"/>
    <sheet name="молоко" sheetId="5" r:id="rId5"/>
  </sheets>
  <definedNames>
    <definedName name="_xlnm.Print_Titles" localSheetId="2">'корма'!$A:$A,'корма'!$3:$27</definedName>
    <definedName name="_xlnm.Print_Titles" localSheetId="0">'уборка зерновых'!$A:$A,'уборка зерновых'!$4:$30</definedName>
  </definedNames>
  <calcPr fullCalcOnLoad="1"/>
</workbook>
</file>

<file path=xl/sharedStrings.xml><?xml version="1.0" encoding="utf-8"?>
<sst xmlns="http://schemas.openxmlformats.org/spreadsheetml/2006/main" count="348" uniqueCount="151">
  <si>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</si>
  <si>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</si>
  <si>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</si>
  <si>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</si>
  <si>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</si>
  <si>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</si>
  <si>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</si>
  <si>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</si>
  <si>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</si>
  <si>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</si>
  <si>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</si>
  <si>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</si>
  <si>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</si>
  <si>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</si>
  <si>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</si>
  <si>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</si>
  <si>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</si>
  <si>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</si>
  <si>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</si>
  <si>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</si>
  <si>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</si>
  <si>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</si>
  <si>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</si>
  <si>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</si>
  <si>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</si>
  <si>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</si>
  <si>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</si>
  <si>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</si>
  <si>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</si>
  <si>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</si>
  <si>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</si>
  <si>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</si>
  <si>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</si>
  <si>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</si>
  <si>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</si>
  <si>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</si>
  <si>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</si>
  <si>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</si>
  <si>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</si>
  <si>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</si>
  <si>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</si>
  <si>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</si>
  <si>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</si>
  <si>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</si>
  <si>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</si>
  <si>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</si>
  <si>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</si>
  <si>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</si>
  <si>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</si>
  <si>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</si>
  <si>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</si>
  <si>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</si>
  <si>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</si>
  <si>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</si>
  <si>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</si>
  <si>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</si>
  <si>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</si>
  <si>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</si>
  <si>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</si>
  <si>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</si>
  <si>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</si>
  <si>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</si>
  <si>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</si>
  <si>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</si>
  <si>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</si>
  <si>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</si>
  <si>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</si>
  <si>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</si>
  <si>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</si>
  <si>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</si>
  <si>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</si>
  <si>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</si>
  <si>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</si>
  <si>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</si>
  <si>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</si>
  <si>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</si>
  <si>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</si>
  <si>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</si>
  <si>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</si>
  <si>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</si>
  <si>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</si>
  <si>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</si>
  <si>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</si>
  <si>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</si>
  <si>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</si>
  <si>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</si>
  <si>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</si>
  <si>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</si>
  <si>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</si>
  <si>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</si>
  <si>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</si>
  <si>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</si>
  <si>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</si>
  <si>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</si>
  <si>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</si>
  <si>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</si>
  <si>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</si>
  <si>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</si>
  <si>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</si>
  <si>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Потребность и обеспеченность животноводства кормами  в общественном секторе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</si>
  <si>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</si>
  <si>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</si>
  <si>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</si>
  <si>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</si>
  <si>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</si>
  <si>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</si>
  <si>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</si>
  <si>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</si>
  <si>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</si>
  <si>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</si>
  <si>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</si>
  <si>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</si>
  <si>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</si>
  <si>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</si>
  <si>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</si>
  <si>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</si>
  <si>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</si>
  <si>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</si>
  <si>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</si>
  <si>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1739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</si>
  <si>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</si>
  <si>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</si>
  <si>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</si>
  <si>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</si>
  <si>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</si>
  <si>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</si>
  <si>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</si>
  <si>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</si>
  <si>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</si>
  <si>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</si>
  <si>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</si>
  <si>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</si>
  <si>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</si>
  <si>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</si>
  <si>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</si>
  <si>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</si>
  <si>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</si>
  <si>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</si>
  <si>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</si>
  <si>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</si>
  <si>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</si>
  <si>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</si>
  <si>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</si>
  <si>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</si>
  <si>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</si>
  <si>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</si>
  <si>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</si>
  <si>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</si>
  <si>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01.08</t>
  </si>
  <si>
    <t>02.08</t>
  </si>
  <si>
    <t>Уборка сельскохозяйственных культур     02.08.2016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</si>
</sst>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42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0" fillId="0" borderId="10" xfId="59" applyFont="1" applyBorder="1" applyAlignment="1" applyProtection="1">
      <alignment horizontal="center" vertical="center" wrapText="1"/>
      <protection locked="0"/>
    </xf>
    <xf numFmtId="0" fontId="20" fillId="0" borderId="11" xfId="59" applyFont="1" applyBorder="1" applyAlignment="1" applyProtection="1">
      <alignment horizontal="center" vertical="center" wrapText="1"/>
      <protection locked="0"/>
    </xf>
    <xf numFmtId="0" fontId="20" fillId="0" borderId="12" xfId="59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wrapText="1"/>
      <protection locked="0"/>
    </xf>
    <xf numFmtId="0" fontId="20" fillId="0" borderId="12" xfId="0" applyFont="1" applyBorder="1" applyAlignment="1" applyProtection="1">
      <alignment horizontal="center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20" fillId="0" borderId="12" xfId="54" applyFont="1" applyBorder="1" applyAlignment="1" applyProtection="1">
      <alignment horizontal="center" vertical="center" textRotation="90" wrapText="1"/>
      <protection locked="0"/>
    </xf>
    <xf numFmtId="0" fontId="20" fillId="0" borderId="13" xfId="59" applyFont="1" applyBorder="1" applyAlignment="1" applyProtection="1">
      <alignment horizontal="center" vertical="center" wrapText="1"/>
      <protection locked="0"/>
    </xf>
    <xf numFmtId="0" fontId="20" fillId="0" borderId="13" xfId="54" applyFont="1" applyBorder="1" applyAlignment="1" applyProtection="1">
      <alignment horizontal="center" vertical="center" textRotation="90" wrapText="1"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0" borderId="10" xfId="0" applyFont="1" applyBorder="1" applyAlignment="1" applyProtection="1">
      <alignment horizontal="center" wrapText="1"/>
      <protection locked="0"/>
    </xf>
    <xf numFmtId="3" fontId="19" fillId="0" borderId="14" xfId="0" applyNumberFormat="1" applyFont="1" applyBorder="1" applyAlignment="1" applyProtection="1">
      <alignment horizontal="center" vertical="center"/>
      <protection hidden="1"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 locked="0"/>
    </xf>
    <xf numFmtId="1" fontId="19" fillId="0" borderId="14" xfId="0" applyNumberFormat="1" applyFont="1" applyBorder="1" applyAlignment="1" applyProtection="1">
      <alignment horizontal="center"/>
      <protection locked="0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59" applyFont="1" applyFill="1" applyBorder="1" applyProtection="1">
      <alignment/>
      <protection locked="0"/>
    </xf>
    <xf numFmtId="0" fontId="19" fillId="0" borderId="19" xfId="59" applyFont="1" applyBorder="1" applyAlignment="1" applyProtection="1">
      <alignment horizontal="center"/>
      <protection locked="0"/>
    </xf>
    <xf numFmtId="0" fontId="19" fillId="0" borderId="10" xfId="59" applyFont="1" applyBorder="1" applyAlignment="1" applyProtection="1">
      <alignment horizontal="center"/>
      <protection locked="0"/>
    </xf>
    <xf numFmtId="0" fontId="19" fillId="0" borderId="11" xfId="59" applyFont="1" applyBorder="1" applyAlignment="1" applyProtection="1">
      <alignment horizontal="center"/>
      <protection locked="0"/>
    </xf>
    <xf numFmtId="0" fontId="19" fillId="0" borderId="12" xfId="59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>
      <alignment horizontal="center"/>
    </xf>
    <xf numFmtId="1" fontId="19" fillId="0" borderId="10" xfId="59" applyNumberFormat="1" applyFont="1" applyBorder="1" applyAlignment="1" applyProtection="1">
      <alignment horizontal="center"/>
      <protection locked="0"/>
    </xf>
    <xf numFmtId="1" fontId="19" fillId="0" borderId="11" xfId="59" applyNumberFormat="1" applyFont="1" applyBorder="1" applyAlignment="1" applyProtection="1">
      <alignment horizontal="center"/>
      <protection locked="0"/>
    </xf>
    <xf numFmtId="164" fontId="19" fillId="0" borderId="11" xfId="59" applyNumberFormat="1" applyFont="1" applyBorder="1" applyAlignment="1" applyProtection="1">
      <alignment horizontal="center"/>
      <protection locked="0"/>
    </xf>
    <xf numFmtId="0" fontId="19" fillId="0" borderId="10" xfId="59" applyNumberFormat="1" applyFont="1" applyBorder="1" applyAlignment="1" applyProtection="1">
      <alignment horizontal="center" vertical="center" wrapText="1"/>
      <protection locked="0"/>
    </xf>
    <xf numFmtId="0" fontId="19" fillId="0" borderId="11" xfId="59" applyNumberFormat="1" applyFont="1" applyBorder="1" applyAlignment="1" applyProtection="1">
      <alignment horizontal="center" vertical="center" wrapText="1"/>
      <protection locked="0"/>
    </xf>
    <xf numFmtId="4" fontId="19" fillId="0" borderId="11" xfId="59" applyNumberFormat="1" applyFont="1" applyBorder="1" applyAlignment="1" applyProtection="1">
      <alignment horizontal="center" vertical="center" wrapText="1"/>
      <protection locked="0"/>
    </xf>
    <xf numFmtId="4" fontId="19" fillId="0" borderId="12" xfId="59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/>
    </xf>
    <xf numFmtId="0" fontId="19" fillId="0" borderId="13" xfId="59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/>
    </xf>
    <xf numFmtId="1" fontId="19" fillId="0" borderId="11" xfId="0" applyNumberFormat="1" applyFont="1" applyBorder="1" applyAlignment="1" applyProtection="1">
      <alignment horizontal="center"/>
      <protection/>
    </xf>
    <xf numFmtId="164" fontId="19" fillId="0" borderId="11" xfId="0" applyNumberFormat="1" applyFont="1" applyBorder="1" applyAlignment="1" applyProtection="1">
      <alignment horizontal="center"/>
      <protection/>
    </xf>
    <xf numFmtId="164" fontId="19" fillId="0" borderId="12" xfId="58" applyNumberFormat="1" applyFont="1" applyBorder="1" applyAlignment="1" applyProtection="1">
      <alignment horizontal="center"/>
      <protection hidden="1"/>
    </xf>
    <xf numFmtId="0" fontId="19" fillId="0" borderId="10" xfId="59" applyFont="1" applyBorder="1" applyAlignment="1" applyProtection="1">
      <alignment horizontal="center"/>
      <protection hidden="1"/>
    </xf>
    <xf numFmtId="0" fontId="19" fillId="0" borderId="11" xfId="59" applyFont="1" applyBorder="1" applyAlignment="1" applyProtection="1">
      <alignment horizontal="center"/>
      <protection hidden="1" locked="0"/>
    </xf>
    <xf numFmtId="164" fontId="19" fillId="0" borderId="12" xfId="59" applyNumberFormat="1" applyFont="1" applyBorder="1" applyAlignment="1" applyProtection="1">
      <alignment horizontal="center"/>
      <protection hidden="1"/>
    </xf>
    <xf numFmtId="1" fontId="19" fillId="0" borderId="10" xfId="0" applyNumberFormat="1" applyFont="1" applyFill="1" applyBorder="1" applyAlignment="1">
      <alignment horizontal="center"/>
    </xf>
    <xf numFmtId="0" fontId="19" fillId="0" borderId="10" xfId="58" applyNumberFormat="1" applyFont="1" applyBorder="1" applyAlignment="1" applyProtection="1">
      <alignment horizontal="center" vertical="center" wrapText="1"/>
      <protection hidden="1"/>
    </xf>
    <xf numFmtId="0" fontId="19" fillId="0" borderId="11" xfId="58" applyNumberFormat="1" applyFont="1" applyBorder="1" applyAlignment="1" applyProtection="1">
      <alignment horizontal="center" vertical="center" wrapText="1"/>
      <protection hidden="1"/>
    </xf>
    <xf numFmtId="4" fontId="19" fillId="0" borderId="11" xfId="58" applyNumberFormat="1" applyFont="1" applyBorder="1" applyAlignment="1" applyProtection="1">
      <alignment horizontal="center" vertical="center" wrapText="1"/>
      <protection hidden="1"/>
    </xf>
    <xf numFmtId="4" fontId="19" fillId="0" borderId="12" xfId="58" applyNumberFormat="1" applyFont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>
      <alignment horizontal="center"/>
    </xf>
    <xf numFmtId="0" fontId="19" fillId="0" borderId="11" xfId="59" applyFont="1" applyBorder="1" applyAlignment="1" applyProtection="1">
      <alignment horizontal="center"/>
      <protection hidden="1"/>
    </xf>
    <xf numFmtId="0" fontId="19" fillId="0" borderId="12" xfId="59" applyFont="1" applyBorder="1" applyAlignment="1" applyProtection="1">
      <alignment horizontal="center"/>
      <protection hidden="1"/>
    </xf>
    <xf numFmtId="0" fontId="19" fillId="0" borderId="11" xfId="59" applyNumberFormat="1" applyFont="1" applyBorder="1" applyAlignment="1" applyProtection="1">
      <alignment horizontal="center"/>
      <protection hidden="1" locked="0"/>
    </xf>
    <xf numFmtId="164" fontId="19" fillId="0" borderId="13" xfId="58" applyNumberFormat="1" applyFont="1" applyBorder="1" applyAlignment="1" applyProtection="1">
      <alignment horizontal="center"/>
      <protection hidden="1"/>
    </xf>
    <xf numFmtId="0" fontId="19" fillId="0" borderId="11" xfId="59" applyNumberFormat="1" applyFont="1" applyBorder="1" applyAlignment="1" applyProtection="1">
      <alignment horizontal="center"/>
      <protection hidden="1"/>
    </xf>
    <xf numFmtId="0" fontId="19" fillId="0" borderId="13" xfId="59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>
      <alignment horizontal="center"/>
    </xf>
    <xf numFmtId="1" fontId="19" fillId="0" borderId="11" xfId="59" applyNumberFormat="1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 locked="0"/>
    </xf>
    <xf numFmtId="1" fontId="19" fillId="0" borderId="11" xfId="0" applyNumberFormat="1" applyFont="1" applyBorder="1" applyAlignment="1">
      <alignment horizontal="center"/>
    </xf>
    <xf numFmtId="164" fontId="19" fillId="0" borderId="11" xfId="58" applyNumberFormat="1" applyFont="1" applyBorder="1" applyAlignment="1" applyProtection="1">
      <alignment horizontal="center"/>
      <protection hidden="1" locked="0"/>
    </xf>
    <xf numFmtId="164" fontId="19" fillId="0" borderId="11" xfId="58" applyNumberFormat="1" applyFont="1" applyBorder="1" applyAlignment="1" applyProtection="1">
      <alignment horizontal="center"/>
      <protection hidden="1"/>
    </xf>
    <xf numFmtId="0" fontId="19" fillId="0" borderId="11" xfId="58" applyNumberFormat="1" applyFont="1" applyBorder="1" applyAlignment="1" applyProtection="1">
      <alignment horizontal="center"/>
      <protection hidden="1" locked="0"/>
    </xf>
    <xf numFmtId="0" fontId="19" fillId="0" borderId="11" xfId="58" applyNumberFormat="1" applyFont="1" applyBorder="1" applyAlignment="1" applyProtection="1">
      <alignment horizontal="center"/>
      <protection hidden="1"/>
    </xf>
    <xf numFmtId="1" fontId="19" fillId="0" borderId="11" xfId="58" applyNumberFormat="1" applyFont="1" applyBorder="1" applyAlignment="1" applyProtection="1">
      <alignment horizontal="center"/>
      <protection hidden="1"/>
    </xf>
    <xf numFmtId="4" fontId="19" fillId="0" borderId="11" xfId="58" applyNumberFormat="1" applyFont="1" applyBorder="1" applyAlignment="1" applyProtection="1">
      <alignment horizontal="center"/>
      <protection hidden="1" locked="0"/>
    </xf>
    <xf numFmtId="3" fontId="19" fillId="0" borderId="10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0" fontId="19" fillId="0" borderId="18" xfId="59" applyFont="1" applyBorder="1" applyProtection="1">
      <alignment/>
      <protection locked="0"/>
    </xf>
    <xf numFmtId="0" fontId="19" fillId="0" borderId="10" xfId="59" applyFont="1" applyBorder="1" applyAlignment="1" applyProtection="1">
      <alignment horizontal="center"/>
      <protection/>
    </xf>
    <xf numFmtId="0" fontId="19" fillId="0" borderId="11" xfId="59" applyFont="1" applyBorder="1" applyAlignment="1" applyProtection="1">
      <alignment horizontal="center"/>
      <protection/>
    </xf>
    <xf numFmtId="0" fontId="19" fillId="0" borderId="12" xfId="59" applyFont="1" applyBorder="1" applyAlignment="1" applyProtection="1">
      <alignment horizontal="center"/>
      <protection/>
    </xf>
    <xf numFmtId="0" fontId="19" fillId="0" borderId="10" xfId="59" applyNumberFormat="1" applyFont="1" applyBorder="1" applyAlignment="1" applyProtection="1">
      <alignment horizontal="center" vertical="center" wrapText="1"/>
      <protection hidden="1"/>
    </xf>
    <xf numFmtId="0" fontId="19" fillId="0" borderId="11" xfId="59" applyNumberFormat="1" applyFont="1" applyBorder="1" applyAlignment="1" applyProtection="1">
      <alignment horizontal="center" vertical="center" wrapText="1"/>
      <protection hidden="1"/>
    </xf>
    <xf numFmtId="4" fontId="19" fillId="0" borderId="11" xfId="59" applyNumberFormat="1" applyFont="1" applyBorder="1" applyAlignment="1" applyProtection="1">
      <alignment horizontal="center" vertical="center" wrapText="1"/>
      <protection hidden="1"/>
    </xf>
    <xf numFmtId="4" fontId="19" fillId="0" borderId="12" xfId="59" applyNumberFormat="1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/>
      <protection hidden="1"/>
    </xf>
    <xf numFmtId="0" fontId="20" fillId="0" borderId="18" xfId="59" applyFont="1" applyBorder="1" applyProtection="1">
      <alignment/>
      <protection locked="0"/>
    </xf>
    <xf numFmtId="0" fontId="20" fillId="0" borderId="19" xfId="59" applyFont="1" applyBorder="1" applyAlignment="1" applyProtection="1">
      <alignment horizontal="center"/>
      <protection/>
    </xf>
    <xf numFmtId="0" fontId="20" fillId="0" borderId="10" xfId="59" applyFont="1" applyBorder="1" applyAlignment="1" applyProtection="1">
      <alignment horizontal="center"/>
      <protection/>
    </xf>
    <xf numFmtId="0" fontId="20" fillId="0" borderId="11" xfId="59" applyFont="1" applyBorder="1" applyAlignment="1" applyProtection="1">
      <alignment horizontal="center"/>
      <protection/>
    </xf>
    <xf numFmtId="2" fontId="20" fillId="0" borderId="11" xfId="59" applyNumberFormat="1" applyFont="1" applyBorder="1" applyAlignment="1" applyProtection="1">
      <alignment horizontal="center"/>
      <protection/>
    </xf>
    <xf numFmtId="164" fontId="20" fillId="0" borderId="12" xfId="59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>
      <alignment horizontal="center"/>
    </xf>
    <xf numFmtId="0" fontId="20" fillId="0" borderId="10" xfId="59" applyNumberFormat="1" applyFont="1" applyBorder="1" applyAlignment="1" applyProtection="1">
      <alignment horizontal="center" vertical="center" wrapText="1"/>
      <protection/>
    </xf>
    <xf numFmtId="0" fontId="20" fillId="0" borderId="11" xfId="59" applyNumberFormat="1" applyFont="1" applyBorder="1" applyAlignment="1" applyProtection="1">
      <alignment horizontal="center" vertical="center" wrapText="1"/>
      <protection/>
    </xf>
    <xf numFmtId="4" fontId="20" fillId="0" borderId="11" xfId="59" applyNumberFormat="1" applyFont="1" applyBorder="1" applyAlignment="1" applyProtection="1">
      <alignment horizontal="center" vertical="center" wrapText="1"/>
      <protection/>
    </xf>
    <xf numFmtId="4" fontId="20" fillId="0" borderId="12" xfId="59" applyNumberFormat="1" applyFont="1" applyBorder="1" applyAlignment="1" applyProtection="1">
      <alignment horizontal="center" vertical="center" wrapText="1"/>
      <protection/>
    </xf>
    <xf numFmtId="164" fontId="20" fillId="0" borderId="12" xfId="58" applyNumberFormat="1" applyFont="1" applyBorder="1" applyAlignment="1" applyProtection="1">
      <alignment horizontal="center"/>
      <protection hidden="1"/>
    </xf>
    <xf numFmtId="4" fontId="20" fillId="0" borderId="11" xfId="59" applyNumberFormat="1" applyFont="1" applyBorder="1" applyAlignment="1" applyProtection="1">
      <alignment horizontal="center"/>
      <protection/>
    </xf>
    <xf numFmtId="164" fontId="20" fillId="0" borderId="13" xfId="59" applyNumberFormat="1" applyFont="1" applyBorder="1" applyAlignment="1" applyProtection="1">
      <alignment horizontal="center"/>
      <protection/>
    </xf>
    <xf numFmtId="0" fontId="20" fillId="0" borderId="11" xfId="59" applyNumberFormat="1" applyFont="1" applyBorder="1" applyAlignment="1" applyProtection="1">
      <alignment horizontal="center"/>
      <protection/>
    </xf>
    <xf numFmtId="164" fontId="20" fillId="0" borderId="11" xfId="59" applyNumberFormat="1" applyFont="1" applyBorder="1" applyAlignment="1" applyProtection="1">
      <alignment horizontal="center"/>
      <protection/>
    </xf>
    <xf numFmtId="164" fontId="20" fillId="0" borderId="12" xfId="59" applyNumberFormat="1" applyFont="1" applyBorder="1" applyAlignment="1" applyProtection="1">
      <alignment horizontal="center"/>
      <protection hidden="1"/>
    </xf>
    <xf numFmtId="164" fontId="20" fillId="0" borderId="12" xfId="0" applyNumberFormat="1" applyFont="1" applyBorder="1" applyAlignment="1" applyProtection="1">
      <alignment horizontal="center"/>
      <protection/>
    </xf>
    <xf numFmtId="0" fontId="19" fillId="0" borderId="20" xfId="59" applyFont="1" applyBorder="1" applyProtection="1">
      <alignment/>
      <protection locked="0"/>
    </xf>
    <xf numFmtId="0" fontId="19" fillId="0" borderId="21" xfId="59" applyFont="1" applyBorder="1" applyAlignment="1" applyProtection="1">
      <alignment horizontal="center"/>
      <protection/>
    </xf>
    <xf numFmtId="0" fontId="19" fillId="0" borderId="22" xfId="59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164" fontId="19" fillId="0" borderId="23" xfId="59" applyNumberFormat="1" applyFont="1" applyBorder="1" applyAlignment="1" applyProtection="1">
      <alignment horizontal="center"/>
      <protection/>
    </xf>
    <xf numFmtId="164" fontId="19" fillId="0" borderId="24" xfId="59" applyNumberFormat="1" applyFont="1" applyBorder="1" applyAlignment="1" applyProtection="1">
      <alignment horizontal="center"/>
      <protection/>
    </xf>
    <xf numFmtId="0" fontId="19" fillId="0" borderId="23" xfId="59" applyFont="1" applyBorder="1" applyAlignment="1" applyProtection="1">
      <alignment horizontal="center"/>
      <protection/>
    </xf>
    <xf numFmtId="164" fontId="19" fillId="0" borderId="12" xfId="59" applyNumberFormat="1" applyFont="1" applyBorder="1" applyAlignment="1" applyProtection="1">
      <alignment horizontal="center"/>
      <protection/>
    </xf>
    <xf numFmtId="164" fontId="19" fillId="0" borderId="23" xfId="0" applyNumberFormat="1" applyFont="1" applyBorder="1" applyAlignment="1">
      <alignment horizontal="center"/>
    </xf>
    <xf numFmtId="164" fontId="19" fillId="0" borderId="24" xfId="0" applyNumberFormat="1" applyFont="1" applyBorder="1" applyAlignment="1" applyProtection="1">
      <alignment horizontal="center"/>
      <protection/>
    </xf>
    <xf numFmtId="0" fontId="19" fillId="0" borderId="22" xfId="59" applyNumberFormat="1" applyFont="1" applyBorder="1" applyAlignment="1" applyProtection="1">
      <alignment horizontal="center" vertical="center" wrapText="1"/>
      <protection/>
    </xf>
    <xf numFmtId="0" fontId="19" fillId="0" borderId="23" xfId="59" applyNumberFormat="1" applyFont="1" applyBorder="1" applyAlignment="1" applyProtection="1">
      <alignment horizontal="center" vertical="center" wrapText="1"/>
      <protection/>
    </xf>
    <xf numFmtId="4" fontId="19" fillId="0" borderId="23" xfId="59" applyNumberFormat="1" applyFont="1" applyBorder="1" applyAlignment="1" applyProtection="1">
      <alignment horizontal="center" vertical="center" wrapText="1"/>
      <protection/>
    </xf>
    <xf numFmtId="4" fontId="19" fillId="0" borderId="24" xfId="59" applyNumberFormat="1" applyFont="1" applyBorder="1" applyAlignment="1" applyProtection="1">
      <alignment horizontal="center" vertical="center" wrapText="1"/>
      <protection/>
    </xf>
    <xf numFmtId="1" fontId="19" fillId="0" borderId="22" xfId="59" applyNumberFormat="1" applyFont="1" applyBorder="1" applyAlignment="1" applyProtection="1">
      <alignment horizontal="center"/>
      <protection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1" fontId="19" fillId="0" borderId="25" xfId="59" applyNumberFormat="1" applyFont="1" applyBorder="1" applyAlignment="1" applyProtection="1">
      <alignment horizontal="center"/>
      <protection/>
    </xf>
    <xf numFmtId="0" fontId="19" fillId="0" borderId="22" xfId="0" applyFont="1" applyBorder="1" applyAlignment="1" applyProtection="1">
      <alignment horizontal="center"/>
      <protection/>
    </xf>
    <xf numFmtId="164" fontId="19" fillId="0" borderId="12" xfId="0" applyNumberFormat="1" applyFont="1" applyBorder="1" applyAlignment="1" applyProtection="1">
      <alignment horizontal="center"/>
      <protection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/>
      <protection locked="0"/>
    </xf>
    <xf numFmtId="4" fontId="19" fillId="0" borderId="14" xfId="0" applyNumberFormat="1" applyFont="1" applyBorder="1" applyAlignment="1" applyProtection="1">
      <alignment horizontal="center"/>
      <protection locked="0"/>
    </xf>
    <xf numFmtId="0" fontId="20" fillId="0" borderId="14" xfId="54" applyFont="1" applyBorder="1" applyAlignment="1" applyProtection="1">
      <alignment horizontal="center" vertical="center" textRotation="90" wrapText="1"/>
      <protection locked="0"/>
    </xf>
    <xf numFmtId="0" fontId="20" fillId="24" borderId="14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Border="1" applyAlignment="1" applyProtection="1">
      <alignment horizontal="center" vertical="center" textRotation="90" wrapText="1"/>
      <protection locked="0"/>
    </xf>
    <xf numFmtId="0" fontId="19" fillId="0" borderId="26" xfId="59" applyFont="1" applyBorder="1" applyProtection="1">
      <alignment/>
      <protection locked="0"/>
    </xf>
    <xf numFmtId="3" fontId="19" fillId="0" borderId="14" xfId="0" applyNumberFormat="1" applyFont="1" applyBorder="1" applyAlignment="1" applyProtection="1">
      <alignment horizontal="center" vertical="center"/>
      <protection locked="0"/>
    </xf>
    <xf numFmtId="165" fontId="19" fillId="0" borderId="14" xfId="0" applyNumberFormat="1" applyFont="1" applyBorder="1" applyAlignment="1" applyProtection="1">
      <alignment horizontal="center" vertical="center"/>
      <protection locked="0"/>
    </xf>
    <xf numFmtId="3" fontId="19" fillId="0" borderId="14" xfId="0" applyNumberFormat="1" applyFont="1" applyBorder="1" applyAlignment="1">
      <alignment horizontal="center" vertical="center" wrapText="1"/>
    </xf>
    <xf numFmtId="0" fontId="19" fillId="0" borderId="14" xfId="59" applyFont="1" applyBorder="1" applyProtection="1">
      <alignment/>
      <protection locked="0"/>
    </xf>
    <xf numFmtId="0" fontId="19" fillId="24" borderId="26" xfId="59" applyFont="1" applyFill="1" applyBorder="1" applyProtection="1">
      <alignment/>
      <protection locked="0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165" fontId="19" fillId="0" borderId="14" xfId="0" applyNumberFormat="1" applyFont="1" applyBorder="1" applyAlignment="1" applyProtection="1">
      <alignment horizontal="center" vertical="center"/>
      <protection hidden="1" locked="0"/>
    </xf>
    <xf numFmtId="165" fontId="19" fillId="0" borderId="14" xfId="58" applyNumberFormat="1" applyFont="1" applyBorder="1" applyAlignment="1" applyProtection="1">
      <alignment horizontal="center" vertical="center"/>
      <protection hidden="1"/>
    </xf>
    <xf numFmtId="164" fontId="19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 applyProtection="1">
      <alignment horizontal="center"/>
      <protection locked="0"/>
    </xf>
    <xf numFmtId="1" fontId="19" fillId="0" borderId="14" xfId="0" applyNumberFormat="1" applyFont="1" applyFill="1" applyBorder="1" applyAlignment="1">
      <alignment horizontal="center"/>
    </xf>
    <xf numFmtId="164" fontId="19" fillId="0" borderId="14" xfId="58" applyNumberFormat="1" applyFont="1" applyBorder="1" applyAlignment="1" applyProtection="1">
      <alignment horizontal="center"/>
      <protection hidden="1"/>
    </xf>
    <xf numFmtId="1" fontId="19" fillId="0" borderId="15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>
      <alignment horizontal="center"/>
    </xf>
    <xf numFmtId="0" fontId="20" fillId="0" borderId="26" xfId="59" applyFont="1" applyBorder="1" applyProtection="1">
      <alignment/>
      <protection locked="0"/>
    </xf>
    <xf numFmtId="3" fontId="20" fillId="0" borderId="14" xfId="59" applyNumberFormat="1" applyFont="1" applyBorder="1" applyAlignment="1" applyProtection="1">
      <alignment horizontal="center" vertical="center"/>
      <protection/>
    </xf>
    <xf numFmtId="165" fontId="20" fillId="0" borderId="14" xfId="0" applyNumberFormat="1" applyFont="1" applyBorder="1" applyAlignment="1" applyProtection="1">
      <alignment horizontal="center" vertical="center"/>
      <protection hidden="1" locked="0"/>
    </xf>
    <xf numFmtId="165" fontId="20" fillId="0" borderId="14" xfId="0" applyNumberFormat="1" applyFont="1" applyBorder="1" applyAlignment="1" applyProtection="1">
      <alignment horizontal="center" vertical="center"/>
      <protection/>
    </xf>
    <xf numFmtId="0" fontId="30" fillId="0" borderId="14" xfId="0" applyFont="1" applyBorder="1" applyAlignment="1" applyProtection="1">
      <alignment horizontal="center"/>
      <protection/>
    </xf>
    <xf numFmtId="164" fontId="20" fillId="0" borderId="14" xfId="59" applyNumberFormat="1" applyFont="1" applyBorder="1" applyAlignment="1" applyProtection="1">
      <alignment horizontal="center"/>
      <protection/>
    </xf>
    <xf numFmtId="164" fontId="20" fillId="0" borderId="14" xfId="0" applyNumberFormat="1" applyFont="1" applyBorder="1" applyAlignment="1" applyProtection="1">
      <alignment horizontal="center"/>
      <protection locked="0"/>
    </xf>
    <xf numFmtId="164" fontId="20" fillId="0" borderId="14" xfId="0" applyNumberFormat="1" applyFont="1" applyBorder="1" applyAlignment="1" applyProtection="1">
      <alignment horizontal="center"/>
      <protection/>
    </xf>
    <xf numFmtId="1" fontId="20" fillId="0" borderId="14" xfId="0" applyNumberFormat="1" applyFont="1" applyBorder="1" applyAlignment="1" applyProtection="1">
      <alignment horizontal="center"/>
      <protection/>
    </xf>
    <xf numFmtId="164" fontId="20" fillId="0" borderId="15" xfId="0" applyNumberFormat="1" applyFont="1" applyBorder="1" applyAlignment="1" applyProtection="1">
      <alignment horizontal="center"/>
      <protection locked="0"/>
    </xf>
    <xf numFmtId="0" fontId="19" fillId="0" borderId="27" xfId="0" applyFont="1" applyBorder="1" applyAlignment="1">
      <alignment/>
    </xf>
    <xf numFmtId="164" fontId="19" fillId="0" borderId="16" xfId="0" applyNumberFormat="1" applyFont="1" applyBorder="1" applyAlignment="1">
      <alignment horizontal="center"/>
    </xf>
    <xf numFmtId="0" fontId="20" fillId="0" borderId="0" xfId="59" applyFont="1" applyAlignment="1">
      <alignment horizontal="center" wrapText="1"/>
      <protection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19" fillId="0" borderId="28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10" xfId="59" applyFont="1" applyBorder="1" applyAlignment="1">
      <alignment horizontal="center" vertical="center" wrapText="1"/>
      <protection/>
    </xf>
    <xf numFmtId="0" fontId="20" fillId="0" borderId="11" xfId="59" applyFont="1" applyBorder="1" applyAlignment="1">
      <alignment horizontal="center" vertical="center" wrapText="1"/>
      <protection/>
    </xf>
    <xf numFmtId="0" fontId="20" fillId="0" borderId="11" xfId="59" applyFont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 vertical="center"/>
    </xf>
    <xf numFmtId="0" fontId="19" fillId="0" borderId="18" xfId="59" applyFont="1" applyBorder="1">
      <alignment/>
      <protection/>
    </xf>
    <xf numFmtId="1" fontId="19" fillId="0" borderId="10" xfId="0" applyNumberFormat="1" applyFont="1" applyBorder="1" applyAlignment="1">
      <alignment horizontal="center" vertical="center"/>
    </xf>
    <xf numFmtId="1" fontId="19" fillId="0" borderId="11" xfId="59" applyNumberFormat="1" applyFont="1" applyBorder="1" applyAlignment="1">
      <alignment horizontal="center"/>
      <protection/>
    </xf>
    <xf numFmtId="164" fontId="19" fillId="0" borderId="12" xfId="59" applyNumberFormat="1" applyFont="1" applyBorder="1" applyAlignment="1">
      <alignment horizontal="center" vertical="center"/>
      <protection/>
    </xf>
    <xf numFmtId="172" fontId="19" fillId="0" borderId="10" xfId="0" applyNumberFormat="1" applyFont="1" applyBorder="1" applyAlignment="1">
      <alignment horizontal="center" vertical="center" wrapText="1"/>
    </xf>
    <xf numFmtId="0" fontId="19" fillId="0" borderId="11" xfId="59" applyFont="1" applyBorder="1" applyAlignment="1">
      <alignment horizontal="center"/>
      <protection/>
    </xf>
    <xf numFmtId="1" fontId="19" fillId="0" borderId="12" xfId="59" applyNumberFormat="1" applyFont="1" applyBorder="1" applyAlignment="1">
      <alignment horizontal="center"/>
      <protection/>
    </xf>
    <xf numFmtId="1" fontId="19" fillId="0" borderId="10" xfId="0" applyNumberFormat="1" applyFont="1" applyBorder="1" applyAlignment="1">
      <alignment horizontal="center" vertical="center" wrapText="1"/>
    </xf>
    <xf numFmtId="0" fontId="19" fillId="0" borderId="18" xfId="59" applyFont="1" applyFill="1" applyBorder="1">
      <alignment/>
      <protection/>
    </xf>
    <xf numFmtId="0" fontId="20" fillId="0" borderId="18" xfId="59" applyFont="1" applyBorder="1">
      <alignment/>
      <protection/>
    </xf>
    <xf numFmtId="1" fontId="20" fillId="0" borderId="10" xfId="59" applyNumberFormat="1" applyFont="1" applyBorder="1" applyAlignment="1">
      <alignment horizontal="center"/>
      <protection/>
    </xf>
    <xf numFmtId="1" fontId="20" fillId="0" borderId="11" xfId="59" applyNumberFormat="1" applyFont="1" applyBorder="1" applyAlignment="1">
      <alignment horizontal="center"/>
      <protection/>
    </xf>
    <xf numFmtId="164" fontId="20" fillId="0" borderId="12" xfId="59" applyNumberFormat="1" applyFont="1" applyBorder="1" applyAlignment="1">
      <alignment horizontal="center" vertical="center"/>
      <protection/>
    </xf>
    <xf numFmtId="0" fontId="19" fillId="0" borderId="20" xfId="59" applyFont="1" applyBorder="1">
      <alignment/>
      <protection/>
    </xf>
    <xf numFmtId="1" fontId="19" fillId="0" borderId="22" xfId="59" applyNumberFormat="1" applyFont="1" applyBorder="1" applyAlignment="1">
      <alignment horizontal="center"/>
      <protection/>
    </xf>
    <xf numFmtId="1" fontId="19" fillId="0" borderId="23" xfId="59" applyNumberFormat="1" applyFont="1" applyBorder="1" applyAlignment="1">
      <alignment horizontal="center"/>
      <protection/>
    </xf>
    <xf numFmtId="0" fontId="19" fillId="0" borderId="23" xfId="59" applyFont="1" applyBorder="1" applyAlignment="1">
      <alignment horizontal="center"/>
      <protection/>
    </xf>
    <xf numFmtId="164" fontId="19" fillId="0" borderId="24" xfId="59" applyNumberFormat="1" applyFont="1" applyBorder="1" applyAlignment="1">
      <alignment horizontal="center" vertical="center"/>
      <protection/>
    </xf>
    <xf numFmtId="1" fontId="19" fillId="0" borderId="24" xfId="59" applyNumberFormat="1" applyFont="1" applyBorder="1" applyAlignment="1">
      <alignment horizontal="center"/>
      <protection/>
    </xf>
    <xf numFmtId="0" fontId="19" fillId="0" borderId="24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vertical="center"/>
    </xf>
    <xf numFmtId="14" fontId="25" fillId="0" borderId="28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5" fillId="0" borderId="18" xfId="62" applyFont="1" applyFill="1" applyBorder="1" applyAlignment="1" applyProtection="1">
      <alignment vertical="center"/>
      <protection locked="0"/>
    </xf>
    <xf numFmtId="0" fontId="35" fillId="0" borderId="10" xfId="62" applyNumberFormat="1" applyFont="1" applyFill="1" applyBorder="1" applyAlignment="1" applyProtection="1">
      <alignment horizontal="center" vertical="center"/>
      <protection locked="0"/>
    </xf>
    <xf numFmtId="0" fontId="35" fillId="0" borderId="11" xfId="62" applyNumberFormat="1" applyFont="1" applyFill="1" applyBorder="1" applyAlignment="1" applyProtection="1">
      <alignment horizontal="center" vertical="center"/>
      <protection locked="0"/>
    </xf>
    <xf numFmtId="1" fontId="35" fillId="0" borderId="13" xfId="62" applyNumberFormat="1" applyFont="1" applyFill="1" applyBorder="1" applyAlignment="1" applyProtection="1">
      <alignment horizontal="center" vertical="center"/>
      <protection locked="0"/>
    </xf>
    <xf numFmtId="1" fontId="35" fillId="0" borderId="10" xfId="62" applyNumberFormat="1" applyFont="1" applyFill="1" applyBorder="1" applyAlignment="1" applyProtection="1">
      <alignment horizontal="center" vertical="center"/>
      <protection locked="0"/>
    </xf>
    <xf numFmtId="1" fontId="35" fillId="0" borderId="11" xfId="62" applyNumberFormat="1" applyFont="1" applyFill="1" applyBorder="1" applyAlignment="1" applyProtection="1">
      <alignment horizontal="center" vertical="center"/>
      <protection locked="0"/>
    </xf>
    <xf numFmtId="1" fontId="35" fillId="0" borderId="12" xfId="62" applyNumberFormat="1" applyFont="1" applyFill="1" applyBorder="1" applyAlignment="1" applyProtection="1">
      <alignment horizontal="center" vertical="center"/>
      <protection locked="0"/>
    </xf>
    <xf numFmtId="0" fontId="35" fillId="0" borderId="10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0" fontId="26" fillId="0" borderId="18" xfId="62" applyFont="1" applyFill="1" applyBorder="1" applyAlignment="1" applyProtection="1">
      <alignment vertical="center"/>
      <protection locked="0"/>
    </xf>
    <xf numFmtId="0" fontId="35" fillId="0" borderId="10" xfId="62" applyFont="1" applyFill="1" applyBorder="1" applyAlignment="1" applyProtection="1">
      <alignment horizontal="center" vertical="center"/>
      <protection locked="0"/>
    </xf>
    <xf numFmtId="0" fontId="35" fillId="0" borderId="11" xfId="62" applyFont="1" applyFill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2" xfId="0" applyNumberFormat="1" applyFont="1" applyFill="1" applyBorder="1" applyAlignment="1" applyProtection="1">
      <alignment horizontal="center" vertical="center"/>
      <protection locked="0"/>
    </xf>
    <xf numFmtId="1" fontId="26" fillId="0" borderId="23" xfId="0" applyNumberFormat="1" applyFont="1" applyFill="1" applyBorder="1" applyAlignment="1" applyProtection="1">
      <alignment horizontal="center" vertical="center"/>
      <protection locked="0"/>
    </xf>
    <xf numFmtId="1" fontId="26" fillId="0" borderId="24" xfId="0" applyNumberFormat="1" applyFont="1" applyFill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29" xfId="62" applyFont="1" applyFill="1" applyBorder="1" applyAlignment="1" applyProtection="1">
      <alignment horizontal="center" vertical="center"/>
      <protection/>
    </xf>
    <xf numFmtId="14" fontId="20" fillId="0" borderId="29" xfId="62" applyNumberFormat="1" applyFont="1" applyFill="1" applyBorder="1" applyAlignment="1" applyProtection="1">
      <alignment horizontal="center" vertical="center"/>
      <protection/>
    </xf>
    <xf numFmtId="49" fontId="37" fillId="0" borderId="16" xfId="56" applyNumberFormat="1" applyFont="1" applyBorder="1" applyAlignment="1">
      <alignment horizontal="center" vertical="center"/>
      <protection/>
    </xf>
    <xf numFmtId="0" fontId="37" fillId="0" borderId="16" xfId="60" applyFont="1" applyBorder="1" applyAlignment="1" applyProtection="1">
      <alignment horizontal="center" vertical="center"/>
      <protection locked="0"/>
    </xf>
    <xf numFmtId="0" fontId="37" fillId="0" borderId="17" xfId="60" applyFont="1" applyBorder="1" applyAlignment="1" applyProtection="1">
      <alignment horizontal="center" vertical="center"/>
      <protection locked="0"/>
    </xf>
    <xf numFmtId="0" fontId="38" fillId="24" borderId="30" xfId="56" applyFont="1" applyFill="1" applyBorder="1" applyAlignment="1">
      <alignment vertical="top" wrapText="1"/>
      <protection/>
    </xf>
    <xf numFmtId="1" fontId="37" fillId="24" borderId="31" xfId="56" applyNumberFormat="1" applyFont="1" applyFill="1" applyBorder="1" applyAlignment="1">
      <alignment horizontal="center"/>
      <protection/>
    </xf>
    <xf numFmtId="164" fontId="37" fillId="24" borderId="31" xfId="56" applyNumberFormat="1" applyFont="1" applyFill="1" applyBorder="1" applyAlignment="1">
      <alignment horizontal="center"/>
      <protection/>
    </xf>
    <xf numFmtId="164" fontId="37" fillId="25" borderId="31" xfId="55" applyNumberFormat="1" applyFont="1" applyFill="1" applyBorder="1" applyAlignment="1">
      <alignment horizontal="center"/>
      <protection/>
    </xf>
    <xf numFmtId="164" fontId="37" fillId="24" borderId="31" xfId="57" applyNumberFormat="1" applyFont="1" applyFill="1" applyBorder="1" applyAlignment="1">
      <alignment horizontal="center"/>
      <protection/>
    </xf>
    <xf numFmtId="164" fontId="37" fillId="24" borderId="31" xfId="60" applyNumberFormat="1" applyFont="1" applyFill="1" applyBorder="1" applyAlignment="1" applyProtection="1">
      <alignment horizontal="center" vertical="center"/>
      <protection locked="0"/>
    </xf>
    <xf numFmtId="164" fontId="37" fillId="25" borderId="31" xfId="60" applyNumberFormat="1" applyFont="1" applyFill="1" applyBorder="1" applyAlignment="1" applyProtection="1">
      <alignment horizontal="center" vertical="center"/>
      <protection locked="0"/>
    </xf>
    <xf numFmtId="164" fontId="37" fillId="24" borderId="31" xfId="60" applyNumberFormat="1" applyFont="1" applyFill="1" applyBorder="1" applyAlignment="1" applyProtection="1">
      <alignment horizontal="center"/>
      <protection/>
    </xf>
    <xf numFmtId="164" fontId="37" fillId="24" borderId="31" xfId="60" applyNumberFormat="1" applyFont="1" applyFill="1" applyBorder="1" applyAlignment="1" applyProtection="1">
      <alignment horizontal="center"/>
      <protection locked="0"/>
    </xf>
    <xf numFmtId="164" fontId="37" fillId="24" borderId="32" xfId="60" applyNumberFormat="1" applyFont="1" applyFill="1" applyBorder="1" applyAlignment="1" applyProtection="1">
      <alignment horizontal="center"/>
      <protection locked="0"/>
    </xf>
    <xf numFmtId="0" fontId="38" fillId="0" borderId="26" xfId="56" applyFont="1" applyFill="1" applyBorder="1" applyAlignment="1">
      <alignment vertical="top" wrapText="1"/>
      <protection/>
    </xf>
    <xf numFmtId="1" fontId="37" fillId="24" borderId="14" xfId="56" applyNumberFormat="1" applyFont="1" applyFill="1" applyBorder="1" applyAlignment="1">
      <alignment horizontal="center"/>
      <protection/>
    </xf>
    <xf numFmtId="164" fontId="37" fillId="24" borderId="14" xfId="56" applyNumberFormat="1" applyFont="1" applyFill="1" applyBorder="1" applyAlignment="1">
      <alignment horizontal="center"/>
      <protection/>
    </xf>
    <xf numFmtId="164" fontId="37" fillId="25" borderId="14" xfId="55" applyNumberFormat="1" applyFont="1" applyFill="1" applyBorder="1" applyAlignment="1">
      <alignment horizontal="center"/>
      <protection/>
    </xf>
    <xf numFmtId="164" fontId="37" fillId="24" borderId="14" xfId="57" applyNumberFormat="1" applyFont="1" applyFill="1" applyBorder="1" applyAlignment="1">
      <alignment horizontal="center"/>
      <protection/>
    </xf>
    <xf numFmtId="164" fontId="37" fillId="24" borderId="14" xfId="60" applyNumberFormat="1" applyFont="1" applyFill="1" applyBorder="1" applyAlignment="1" applyProtection="1">
      <alignment horizontal="center" vertical="center"/>
      <protection locked="0"/>
    </xf>
    <xf numFmtId="164" fontId="37" fillId="25" borderId="14" xfId="60" applyNumberFormat="1" applyFont="1" applyFill="1" applyBorder="1" applyAlignment="1" applyProtection="1">
      <alignment horizontal="center" vertical="center"/>
      <protection locked="0"/>
    </xf>
    <xf numFmtId="164" fontId="37" fillId="24" borderId="14" xfId="60" applyNumberFormat="1" applyFont="1" applyFill="1" applyBorder="1" applyAlignment="1" applyProtection="1">
      <alignment horizontal="center"/>
      <protection/>
    </xf>
    <xf numFmtId="164" fontId="37" fillId="24" borderId="14" xfId="60" applyNumberFormat="1" applyFont="1" applyFill="1" applyBorder="1" applyAlignment="1" applyProtection="1">
      <alignment horizontal="center"/>
      <protection locked="0"/>
    </xf>
    <xf numFmtId="164" fontId="37" fillId="24" borderId="15" xfId="60" applyNumberFormat="1" applyFont="1" applyFill="1" applyBorder="1" applyAlignment="1" applyProtection="1">
      <alignment horizontal="center"/>
      <protection locked="0"/>
    </xf>
    <xf numFmtId="0" fontId="38" fillId="0" borderId="27" xfId="56" applyFont="1" applyFill="1" applyBorder="1" applyAlignment="1">
      <alignment vertical="top" wrapText="1"/>
      <protection/>
    </xf>
    <xf numFmtId="0" fontId="37" fillId="24" borderId="16" xfId="56" applyFont="1" applyFill="1" applyBorder="1" applyAlignment="1">
      <alignment horizontal="center"/>
      <protection/>
    </xf>
    <xf numFmtId="164" fontId="37" fillId="24" borderId="16" xfId="56" applyNumberFormat="1" applyFont="1" applyFill="1" applyBorder="1" applyAlignment="1">
      <alignment horizontal="center"/>
      <protection/>
    </xf>
    <xf numFmtId="164" fontId="37" fillId="25" borderId="16" xfId="55" applyNumberFormat="1" applyFont="1" applyFill="1" applyBorder="1" applyAlignment="1">
      <alignment horizontal="center"/>
      <protection/>
    </xf>
    <xf numFmtId="164" fontId="37" fillId="24" borderId="16" xfId="57" applyNumberFormat="1" applyFont="1" applyFill="1" applyBorder="1" applyAlignment="1">
      <alignment horizontal="center"/>
      <protection/>
    </xf>
    <xf numFmtId="164" fontId="37" fillId="24" borderId="16" xfId="60" applyNumberFormat="1" applyFont="1" applyFill="1" applyBorder="1" applyAlignment="1" applyProtection="1">
      <alignment horizontal="center" vertical="center"/>
      <protection locked="0"/>
    </xf>
    <xf numFmtId="164" fontId="37" fillId="25" borderId="16" xfId="60" applyNumberFormat="1" applyFont="1" applyFill="1" applyBorder="1" applyAlignment="1" applyProtection="1">
      <alignment horizontal="center" vertical="center"/>
      <protection locked="0"/>
    </xf>
    <xf numFmtId="164" fontId="37" fillId="24" borderId="16" xfId="60" applyNumberFormat="1" applyFont="1" applyFill="1" applyBorder="1" applyAlignment="1" applyProtection="1">
      <alignment horizontal="center"/>
      <protection/>
    </xf>
    <xf numFmtId="164" fontId="37" fillId="24" borderId="16" xfId="60" applyNumberFormat="1" applyFont="1" applyFill="1" applyBorder="1" applyAlignment="1" applyProtection="1">
      <alignment horizontal="center"/>
      <protection locked="0"/>
    </xf>
    <xf numFmtId="164" fontId="37" fillId="24" borderId="17" xfId="60" applyNumberFormat="1" applyFont="1" applyFill="1" applyBorder="1" applyAlignment="1" applyProtection="1">
      <alignment horizontal="center"/>
      <protection locked="0"/>
    </xf>
    <xf numFmtId="0" fontId="39" fillId="0" borderId="33" xfId="56" applyFont="1" applyFill="1" applyBorder="1" applyAlignment="1">
      <alignment horizontal="center" vertical="top" wrapText="1"/>
      <protection/>
    </xf>
    <xf numFmtId="1" fontId="36" fillId="0" borderId="34" xfId="56" applyNumberFormat="1" applyFont="1" applyBorder="1" applyAlignment="1">
      <alignment horizontal="center"/>
      <protection/>
    </xf>
    <xf numFmtId="1" fontId="36" fillId="0" borderId="35" xfId="56" applyNumberFormat="1" applyFont="1" applyBorder="1" applyAlignment="1">
      <alignment horizontal="center"/>
      <protection/>
    </xf>
    <xf numFmtId="164" fontId="36" fillId="24" borderId="36" xfId="56" applyNumberFormat="1" applyFont="1" applyFill="1" applyBorder="1" applyAlignment="1">
      <alignment horizontal="center"/>
      <protection/>
    </xf>
    <xf numFmtId="164" fontId="36" fillId="25" borderId="37" xfId="55" applyNumberFormat="1" applyFont="1" applyFill="1" applyBorder="1" applyAlignment="1">
      <alignment horizontal="center"/>
      <protection/>
    </xf>
    <xf numFmtId="164" fontId="36" fillId="0" borderId="38" xfId="56" applyNumberFormat="1" applyFont="1" applyBorder="1" applyAlignment="1">
      <alignment horizontal="center"/>
      <protection/>
    </xf>
    <xf numFmtId="164" fontId="36" fillId="0" borderId="29" xfId="56" applyNumberFormat="1" applyFont="1" applyBorder="1" applyAlignment="1">
      <alignment horizontal="center"/>
      <protection/>
    </xf>
    <xf numFmtId="164" fontId="36" fillId="0" borderId="36" xfId="56" applyNumberFormat="1" applyFont="1" applyBorder="1" applyAlignment="1">
      <alignment horizontal="center"/>
      <protection/>
    </xf>
    <xf numFmtId="164" fontId="36" fillId="24" borderId="36" xfId="60" applyNumberFormat="1" applyFont="1" applyFill="1" applyBorder="1" applyAlignment="1" applyProtection="1">
      <alignment horizontal="center" vertical="center"/>
      <protection locked="0"/>
    </xf>
    <xf numFmtId="164" fontId="36" fillId="0" borderId="35" xfId="56" applyNumberFormat="1" applyFont="1" applyBorder="1" applyAlignment="1">
      <alignment horizontal="center"/>
      <protection/>
    </xf>
    <xf numFmtId="0" fontId="19" fillId="0" borderId="19" xfId="59" applyFont="1" applyFill="1" applyBorder="1" applyAlignment="1" applyProtection="1">
      <alignment horizontal="center"/>
      <protection locked="0"/>
    </xf>
    <xf numFmtId="2" fontId="19" fillId="0" borderId="11" xfId="59" applyNumberFormat="1" applyFont="1" applyBorder="1" applyAlignment="1" applyProtection="1">
      <alignment horizontal="center"/>
      <protection hidden="1" locked="0"/>
    </xf>
    <xf numFmtId="4" fontId="19" fillId="0" borderId="11" xfId="59" applyNumberFormat="1" applyFont="1" applyBorder="1" applyAlignment="1" applyProtection="1">
      <alignment horizontal="center"/>
      <protection/>
    </xf>
    <xf numFmtId="2" fontId="19" fillId="0" borderId="11" xfId="58" applyNumberFormat="1" applyFont="1" applyBorder="1" applyAlignment="1" applyProtection="1">
      <alignment horizontal="center"/>
      <protection hidden="1"/>
    </xf>
    <xf numFmtId="2" fontId="19" fillId="0" borderId="11" xfId="59" applyNumberFormat="1" applyFont="1" applyBorder="1" applyAlignment="1" applyProtection="1">
      <alignment horizontal="center"/>
      <protection hidden="1"/>
    </xf>
    <xf numFmtId="2" fontId="19" fillId="0" borderId="11" xfId="59" applyNumberFormat="1" applyFont="1" applyBorder="1" applyAlignment="1" applyProtection="1">
      <alignment horizontal="center"/>
      <protection/>
    </xf>
    <xf numFmtId="1" fontId="19" fillId="0" borderId="11" xfId="58" applyNumberFormat="1" applyFont="1" applyBorder="1" applyAlignment="1" applyProtection="1">
      <alignment horizontal="center" vertical="center" wrapText="1"/>
      <protection hidden="1"/>
    </xf>
    <xf numFmtId="1" fontId="19" fillId="0" borderId="11" xfId="59" applyNumberFormat="1" applyFont="1" applyBorder="1" applyAlignment="1" applyProtection="1">
      <alignment horizontal="center" vertical="center" wrapText="1"/>
      <protection hidden="1"/>
    </xf>
    <xf numFmtId="1" fontId="20" fillId="0" borderId="11" xfId="59" applyNumberFormat="1" applyFont="1" applyBorder="1" applyAlignment="1" applyProtection="1">
      <alignment horizontal="center" vertical="center" wrapText="1"/>
      <protection/>
    </xf>
    <xf numFmtId="2" fontId="20" fillId="0" borderId="11" xfId="59" applyNumberFormat="1" applyFont="1" applyBorder="1" applyAlignment="1" applyProtection="1">
      <alignment horizontal="center"/>
      <protection hidden="1"/>
    </xf>
    <xf numFmtId="0" fontId="20" fillId="0" borderId="39" xfId="59" applyFont="1" applyBorder="1" applyAlignment="1" applyProtection="1">
      <alignment horizontal="center" vertical="center" wrapText="1"/>
      <protection locked="0"/>
    </xf>
    <xf numFmtId="0" fontId="20" fillId="0" borderId="19" xfId="59" applyFont="1" applyBorder="1" applyAlignment="1" applyProtection="1">
      <alignment horizontal="center" vertical="center" wrapText="1"/>
      <protection locked="0"/>
    </xf>
    <xf numFmtId="0" fontId="20" fillId="0" borderId="40" xfId="59" applyFont="1" applyBorder="1" applyAlignment="1" applyProtection="1">
      <alignment horizontal="center" vertical="center" wrapText="1"/>
      <protection locked="0"/>
    </xf>
    <xf numFmtId="0" fontId="20" fillId="0" borderId="41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42" xfId="59" applyFont="1" applyBorder="1" applyAlignment="1" applyProtection="1">
      <alignment horizontal="center" vertical="center" wrapText="1"/>
      <protection locked="0"/>
    </xf>
    <xf numFmtId="0" fontId="20" fillId="0" borderId="43" xfId="59" applyFont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0" fillId="0" borderId="44" xfId="59" applyFont="1" applyBorder="1" applyAlignment="1" applyProtection="1">
      <alignment horizontal="center" vertical="center" wrapText="1"/>
      <protection locked="0"/>
    </xf>
    <xf numFmtId="0" fontId="20" fillId="0" borderId="40" xfId="0" applyFont="1" applyBorder="1" applyAlignment="1" applyProtection="1">
      <alignment horizontal="center" wrapText="1"/>
      <protection locked="0"/>
    </xf>
    <xf numFmtId="0" fontId="20" fillId="0" borderId="42" xfId="0" applyFont="1" applyBorder="1" applyAlignment="1" applyProtection="1">
      <alignment horizontal="center" wrapText="1"/>
      <protection locked="0"/>
    </xf>
    <xf numFmtId="0" fontId="20" fillId="0" borderId="43" xfId="0" applyFont="1" applyBorder="1" applyAlignment="1" applyProtection="1">
      <alignment horizontal="center" wrapText="1"/>
      <protection locked="0"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30" fillId="0" borderId="45" xfId="0" applyFont="1" applyBorder="1" applyAlignment="1" applyProtection="1">
      <alignment horizontal="center" vertical="center" wrapText="1"/>
      <protection locked="0"/>
    </xf>
    <xf numFmtId="0" fontId="20" fillId="0" borderId="46" xfId="59" applyFont="1" applyBorder="1" applyAlignment="1" applyProtection="1">
      <alignment horizontal="center" vertical="center" wrapText="1"/>
      <protection locked="0"/>
    </xf>
    <xf numFmtId="0" fontId="20" fillId="0" borderId="26" xfId="59" applyFont="1" applyBorder="1" applyAlignment="1" applyProtection="1">
      <alignment horizontal="center" vertical="center" wrapText="1"/>
      <protection locked="0"/>
    </xf>
    <xf numFmtId="0" fontId="20" fillId="0" borderId="45" xfId="0" applyFont="1" applyBorder="1" applyAlignment="1" applyProtection="1">
      <alignment horizontal="center"/>
      <protection locked="0"/>
    </xf>
    <xf numFmtId="0" fontId="30" fillId="0" borderId="47" xfId="0" applyFont="1" applyBorder="1" applyAlignment="1" applyProtection="1">
      <alignment horizontal="center" vertical="center" wrapText="1"/>
      <protection locked="0"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20" fillId="0" borderId="41" xfId="59" applyFont="1" applyBorder="1" applyAlignment="1">
      <alignment horizontal="center" vertical="center" wrapText="1"/>
      <protection/>
    </xf>
    <xf numFmtId="0" fontId="20" fillId="0" borderId="18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20" fillId="0" borderId="42" xfId="59" applyFont="1" applyBorder="1" applyAlignment="1">
      <alignment horizontal="center" vertical="center" wrapText="1"/>
      <protection/>
    </xf>
    <xf numFmtId="0" fontId="20" fillId="0" borderId="43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42" xfId="59" applyFont="1" applyBorder="1" applyAlignment="1">
      <alignment horizontal="center" vertical="center"/>
      <protection/>
    </xf>
    <xf numFmtId="0" fontId="20" fillId="0" borderId="43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6" fillId="0" borderId="41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26" fillId="0" borderId="42" xfId="0" applyFont="1" applyFill="1" applyBorder="1" applyAlignment="1" applyProtection="1">
      <alignment horizontal="center" vertical="center" wrapText="1"/>
      <protection locked="0"/>
    </xf>
    <xf numFmtId="0" fontId="26" fillId="0" borderId="43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37" fillId="0" borderId="14" xfId="61" applyFont="1" applyBorder="1" applyAlignment="1" applyProtection="1">
      <alignment horizontal="center"/>
      <protection locked="0"/>
    </xf>
    <xf numFmtId="0" fontId="37" fillId="0" borderId="15" xfId="61" applyFont="1" applyBorder="1" applyAlignment="1" applyProtection="1">
      <alignment horizontal="center"/>
      <protection locked="0"/>
    </xf>
    <xf numFmtId="0" fontId="37" fillId="0" borderId="14" xfId="60" applyFont="1" applyBorder="1" applyAlignment="1" applyProtection="1">
      <alignment horizontal="center"/>
      <protection locked="0"/>
    </xf>
    <xf numFmtId="0" fontId="37" fillId="0" borderId="14" xfId="56" applyFont="1" applyBorder="1" applyAlignment="1">
      <alignment horizontal="center"/>
      <protection/>
    </xf>
    <xf numFmtId="0" fontId="37" fillId="0" borderId="14" xfId="60" applyFont="1" applyBorder="1" applyAlignment="1" applyProtection="1">
      <alignment horizontal="center" vertical="center"/>
      <protection locked="0"/>
    </xf>
    <xf numFmtId="0" fontId="37" fillId="0" borderId="15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6" fillId="0" borderId="46" xfId="60" applyFont="1" applyFill="1" applyBorder="1" applyAlignment="1" applyProtection="1">
      <alignment horizontal="center" vertical="center" wrapText="1"/>
      <protection locked="0"/>
    </xf>
    <xf numFmtId="0" fontId="36" fillId="0" borderId="26" xfId="60" applyFont="1" applyFill="1" applyBorder="1" applyAlignment="1" applyProtection="1">
      <alignment horizontal="center" vertical="center" wrapText="1"/>
      <protection locked="0"/>
    </xf>
    <xf numFmtId="0" fontId="36" fillId="0" borderId="27" xfId="60" applyFont="1" applyFill="1" applyBorder="1" applyAlignment="1" applyProtection="1">
      <alignment horizontal="center" vertical="center" wrapText="1"/>
      <protection locked="0"/>
    </xf>
    <xf numFmtId="0" fontId="36" fillId="0" borderId="45" xfId="60" applyFont="1" applyBorder="1" applyAlignment="1" applyProtection="1">
      <alignment horizontal="center"/>
      <protection locked="0"/>
    </xf>
    <xf numFmtId="0" fontId="36" fillId="0" borderId="45" xfId="56" applyFont="1" applyBorder="1" applyAlignment="1">
      <alignment horizontal="center" vertical="center"/>
      <protection/>
    </xf>
    <xf numFmtId="0" fontId="36" fillId="0" borderId="14" xfId="56" applyFont="1" applyBorder="1" applyAlignment="1">
      <alignment horizontal="center" vertical="center"/>
      <protection/>
    </xf>
    <xf numFmtId="0" fontId="36" fillId="0" borderId="45" xfId="61" applyFont="1" applyBorder="1" applyAlignment="1" applyProtection="1">
      <alignment horizontal="left" vertical="center"/>
      <protection locked="0"/>
    </xf>
    <xf numFmtId="0" fontId="36" fillId="0" borderId="47" xfId="60" applyFont="1" applyBorder="1" applyAlignment="1" applyProtection="1">
      <alignment horizontal="center"/>
      <protection locked="0"/>
    </xf>
    <xf numFmtId="0" fontId="37" fillId="0" borderId="14" xfId="60" applyFont="1" applyBorder="1" applyAlignment="1" applyProtection="1">
      <alignment horizontal="center" vertical="center" wrapText="1"/>
      <protection locked="0"/>
    </xf>
    <xf numFmtId="0" fontId="37" fillId="0" borderId="16" xfId="60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18" sqref="AF18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375" style="0" customWidth="1"/>
    <col min="4" max="4" width="9.753906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10.00390625" style="0" customWidth="1"/>
    <col min="12" max="12" width="9.875" style="0" customWidth="1"/>
    <col min="13" max="14" width="11.625" style="0" customWidth="1"/>
    <col min="15" max="15" width="10.75390625" style="0" customWidth="1"/>
    <col min="16" max="16" width="11.625" style="0" customWidth="1"/>
    <col min="17" max="18" width="11.00390625" style="0" customWidth="1"/>
    <col min="19" max="19" width="11.25390625" style="0" customWidth="1"/>
    <col min="20" max="20" width="9.375" style="0" customWidth="1"/>
    <col min="21" max="21" width="10.75390625" style="0" customWidth="1"/>
    <col min="22" max="22" width="10.25390625" style="0" customWidth="1"/>
    <col min="23" max="23" width="11.625" style="0" customWidth="1"/>
    <col min="24" max="24" width="8.875" style="0" hidden="1" customWidth="1"/>
    <col min="25" max="26" width="10.75390625" style="0" customWidth="1"/>
    <col min="27" max="27" width="11.125" style="0" customWidth="1"/>
    <col min="28" max="28" width="10.375" style="0" customWidth="1"/>
    <col min="29" max="31" width="10.75390625" style="0" customWidth="1"/>
    <col min="32" max="32" width="11.00390625" style="0" customWidth="1"/>
    <col min="33" max="33" width="11.375" style="0" customWidth="1"/>
    <col min="34" max="34" width="11.25390625" style="0" customWidth="1"/>
    <col min="35" max="35" width="11.375" style="0" customWidth="1"/>
    <col min="36" max="36" width="10.625" style="0" customWidth="1"/>
    <col min="37" max="37" width="11.75390625" style="0" customWidth="1"/>
    <col min="38" max="38" width="10.00390625" style="0" customWidth="1"/>
    <col min="39" max="39" width="12.00390625" style="0" customWidth="1"/>
    <col min="40" max="40" width="11.375" style="0" customWidth="1"/>
    <col min="41" max="41" width="9.875" style="0" customWidth="1"/>
    <col min="42" max="42" width="10.875" style="0" customWidth="1"/>
    <col min="43" max="43" width="10.00390625" style="0" customWidth="1"/>
    <col min="44" max="44" width="9.875" style="0" hidden="1" customWidth="1"/>
    <col min="45" max="45" width="6.875" style="0" hidden="1" customWidth="1"/>
    <col min="46" max="46" width="3.875" style="0" hidden="1" customWidth="1"/>
    <col min="47" max="48" width="6.875" style="0" hidden="1" customWidth="1"/>
    <col min="49" max="49" width="9.875" style="0" hidden="1" customWidth="1"/>
    <col min="50" max="50" width="6.875" style="0" hidden="1" customWidth="1"/>
    <col min="51" max="51" width="3.875" style="0" hidden="1" customWidth="1"/>
    <col min="52" max="53" width="6.875" style="0" hidden="1" customWidth="1"/>
    <col min="54" max="54" width="0.12890625" style="0" hidden="1" customWidth="1"/>
    <col min="55" max="55" width="6.875" style="0" hidden="1" customWidth="1"/>
    <col min="56" max="56" width="3.875" style="0" hidden="1" customWidth="1"/>
    <col min="57" max="58" width="6.875" style="0" hidden="1" customWidth="1"/>
    <col min="59" max="59" width="13.25390625" style="0" customWidth="1"/>
    <col min="60" max="60" width="10.00390625" style="0" customWidth="1"/>
    <col min="61" max="61" width="9.25390625" style="0" customWidth="1"/>
    <col min="62" max="62" width="11.00390625" style="0" customWidth="1"/>
    <col min="63" max="63" width="10.00390625" style="0" customWidth="1"/>
    <col min="64" max="64" width="9.875" style="0" hidden="1" customWidth="1"/>
    <col min="65" max="65" width="6.875" style="0" hidden="1" customWidth="1"/>
    <col min="66" max="66" width="3.875" style="0" hidden="1" customWidth="1"/>
    <col min="67" max="68" width="6.875" style="0" hidden="1" customWidth="1"/>
    <col min="69" max="69" width="12.875" style="0" customWidth="1"/>
    <col min="70" max="70" width="10.75390625" style="0" customWidth="1"/>
    <col min="71" max="71" width="10.25390625" style="0" customWidth="1"/>
    <col min="72" max="72" width="11.125" style="0" customWidth="1"/>
    <col min="73" max="73" width="10.375" style="0" customWidth="1"/>
  </cols>
  <sheetData>
    <row r="1" spans="1:73" ht="15.75">
      <c r="A1" s="4"/>
      <c r="B1" s="5"/>
      <c r="C1" s="282" t="s">
        <v>150</v>
      </c>
      <c r="D1" s="283"/>
      <c r="E1" s="283"/>
      <c r="F1" s="283"/>
      <c r="G1" s="283"/>
      <c r="H1" s="283"/>
      <c r="I1" s="283"/>
      <c r="J1" s="283"/>
      <c r="K1" s="283"/>
      <c r="L1" s="283"/>
      <c r="M1" s="5"/>
      <c r="N1" s="5"/>
      <c r="O1" s="5"/>
      <c r="P1" s="279"/>
      <c r="Q1" s="280"/>
      <c r="R1" s="5"/>
      <c r="S1" s="5"/>
      <c r="T1" s="5"/>
      <c r="U1" s="5"/>
      <c r="V1" s="5"/>
      <c r="W1" s="4"/>
      <c r="X1" s="4"/>
      <c r="Y1" s="4"/>
      <c r="Z1" s="4"/>
      <c r="AA1" s="279"/>
      <c r="AB1" s="281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280"/>
      <c r="BR1" s="280"/>
      <c r="BS1" s="280"/>
      <c r="BT1" s="280"/>
      <c r="BU1" s="280"/>
    </row>
    <row r="2" spans="1:73" ht="16.5">
      <c r="A2" s="5"/>
      <c r="B2" s="5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5"/>
      <c r="N2" s="5"/>
      <c r="O2" s="2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6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" customHeight="1">
      <c r="A4" s="275" t="s">
        <v>17</v>
      </c>
      <c r="B4" s="272" t="s">
        <v>31</v>
      </c>
      <c r="C4" s="274" t="s">
        <v>32</v>
      </c>
      <c r="D4" s="277"/>
      <c r="E4" s="277"/>
      <c r="F4" s="277"/>
      <c r="G4" s="278"/>
      <c r="H4" s="274" t="s">
        <v>25</v>
      </c>
      <c r="I4" s="277"/>
      <c r="J4" s="277"/>
      <c r="K4" s="277"/>
      <c r="L4" s="278"/>
      <c r="M4" s="274" t="s">
        <v>26</v>
      </c>
      <c r="N4" s="277"/>
      <c r="O4" s="277"/>
      <c r="P4" s="277"/>
      <c r="Q4" s="278"/>
      <c r="R4" s="274" t="s">
        <v>42</v>
      </c>
      <c r="S4" s="288"/>
      <c r="T4" s="288"/>
      <c r="U4" s="288"/>
      <c r="V4" s="289"/>
      <c r="W4" s="274" t="s">
        <v>33</v>
      </c>
      <c r="X4" s="277"/>
      <c r="Y4" s="277"/>
      <c r="Z4" s="277"/>
      <c r="AA4" s="277"/>
      <c r="AB4" s="278"/>
      <c r="AC4" s="274" t="s">
        <v>34</v>
      </c>
      <c r="AD4" s="277"/>
      <c r="AE4" s="277"/>
      <c r="AF4" s="277"/>
      <c r="AG4" s="278"/>
      <c r="AH4" s="274" t="s">
        <v>35</v>
      </c>
      <c r="AI4" s="277"/>
      <c r="AJ4" s="277"/>
      <c r="AK4" s="277"/>
      <c r="AL4" s="278"/>
      <c r="AM4" s="274" t="s">
        <v>36</v>
      </c>
      <c r="AN4" s="277"/>
      <c r="AO4" s="277"/>
      <c r="AP4" s="277"/>
      <c r="AQ4" s="278"/>
      <c r="AR4" s="274" t="s">
        <v>37</v>
      </c>
      <c r="AS4" s="277"/>
      <c r="AT4" s="277"/>
      <c r="AU4" s="277"/>
      <c r="AV4" s="284"/>
      <c r="AW4" s="274" t="s">
        <v>38</v>
      </c>
      <c r="AX4" s="277"/>
      <c r="AY4" s="277"/>
      <c r="AZ4" s="277"/>
      <c r="BA4" s="278"/>
      <c r="BB4" s="274" t="s">
        <v>39</v>
      </c>
      <c r="BC4" s="277"/>
      <c r="BD4" s="277"/>
      <c r="BE4" s="277"/>
      <c r="BF4" s="278"/>
      <c r="BG4" s="274" t="s">
        <v>40</v>
      </c>
      <c r="BH4" s="277"/>
      <c r="BI4" s="277"/>
      <c r="BJ4" s="277"/>
      <c r="BK4" s="278"/>
      <c r="BL4" s="274" t="s">
        <v>41</v>
      </c>
      <c r="BM4" s="277"/>
      <c r="BN4" s="277"/>
      <c r="BO4" s="277"/>
      <c r="BP4" s="278"/>
      <c r="BQ4" s="285" t="s">
        <v>27</v>
      </c>
      <c r="BR4" s="286"/>
      <c r="BS4" s="286"/>
      <c r="BT4" s="286"/>
      <c r="BU4" s="287"/>
    </row>
    <row r="5" spans="1:73" ht="15.75">
      <c r="A5" s="276"/>
      <c r="B5" s="273"/>
      <c r="C5" s="8"/>
      <c r="D5" s="9"/>
      <c r="E5" s="9"/>
      <c r="F5" s="9"/>
      <c r="G5" s="10"/>
      <c r="H5" s="8"/>
      <c r="I5" s="9"/>
      <c r="J5" s="9"/>
      <c r="K5" s="9"/>
      <c r="L5" s="10"/>
      <c r="M5" s="8"/>
      <c r="N5" s="9"/>
      <c r="O5" s="9"/>
      <c r="P5" s="9"/>
      <c r="Q5" s="10"/>
      <c r="R5" s="8"/>
      <c r="S5" s="9"/>
      <c r="T5" s="9"/>
      <c r="U5" s="9"/>
      <c r="V5" s="10"/>
      <c r="W5" s="8"/>
      <c r="X5" s="9"/>
      <c r="Y5" s="9"/>
      <c r="Z5" s="9"/>
      <c r="AA5" s="9"/>
      <c r="AB5" s="10"/>
      <c r="AC5" s="8"/>
      <c r="AD5" s="9"/>
      <c r="AE5" s="9"/>
      <c r="AF5" s="9"/>
      <c r="AG5" s="10"/>
      <c r="AH5" s="8"/>
      <c r="AI5" s="9"/>
      <c r="AJ5" s="9"/>
      <c r="AK5" s="9"/>
      <c r="AL5" s="10"/>
      <c r="AM5" s="8"/>
      <c r="AN5" s="9"/>
      <c r="AO5" s="9"/>
      <c r="AP5" s="9"/>
      <c r="AQ5" s="10"/>
      <c r="AR5" s="8"/>
      <c r="AS5" s="9"/>
      <c r="AT5" s="9"/>
      <c r="AU5" s="9"/>
      <c r="AV5" s="15"/>
      <c r="AW5" s="8"/>
      <c r="AX5" s="9"/>
      <c r="AY5" s="9"/>
      <c r="AZ5" s="9"/>
      <c r="BA5" s="10"/>
      <c r="BB5" s="8"/>
      <c r="BC5" s="9"/>
      <c r="BD5" s="9"/>
      <c r="BE5" s="9"/>
      <c r="BF5" s="10"/>
      <c r="BG5" s="8"/>
      <c r="BH5" s="9"/>
      <c r="BI5" s="9"/>
      <c r="BJ5" s="9"/>
      <c r="BK5" s="10"/>
      <c r="BL5" s="8"/>
      <c r="BM5" s="9"/>
      <c r="BN5" s="9"/>
      <c r="BO5" s="9"/>
      <c r="BP5" s="10"/>
      <c r="BQ5" s="18"/>
      <c r="BR5" s="11"/>
      <c r="BS5" s="11"/>
      <c r="BT5" s="11"/>
      <c r="BU5" s="12"/>
    </row>
    <row r="6" spans="1:73" ht="82.5" customHeight="1">
      <c r="A6" s="276"/>
      <c r="B6" s="273"/>
      <c r="C6" s="17" t="s">
        <v>43</v>
      </c>
      <c r="D6" s="13" t="s">
        <v>28</v>
      </c>
      <c r="E6" s="13" t="s">
        <v>14</v>
      </c>
      <c r="F6" s="13" t="s">
        <v>29</v>
      </c>
      <c r="G6" s="14" t="s">
        <v>30</v>
      </c>
      <c r="H6" s="17" t="s">
        <v>44</v>
      </c>
      <c r="I6" s="13" t="s">
        <v>28</v>
      </c>
      <c r="J6" s="13" t="s">
        <v>14</v>
      </c>
      <c r="K6" s="13" t="s">
        <v>29</v>
      </c>
      <c r="L6" s="14" t="s">
        <v>30</v>
      </c>
      <c r="M6" s="17" t="s">
        <v>45</v>
      </c>
      <c r="N6" s="13" t="s">
        <v>28</v>
      </c>
      <c r="O6" s="13" t="s">
        <v>14</v>
      </c>
      <c r="P6" s="13" t="s">
        <v>29</v>
      </c>
      <c r="Q6" s="14" t="s">
        <v>30</v>
      </c>
      <c r="R6" s="17" t="s">
        <v>44</v>
      </c>
      <c r="S6" s="13" t="s">
        <v>28</v>
      </c>
      <c r="T6" s="13" t="s">
        <v>14</v>
      </c>
      <c r="U6" s="13" t="s">
        <v>29</v>
      </c>
      <c r="V6" s="14" t="s">
        <v>30</v>
      </c>
      <c r="W6" s="17" t="s">
        <v>46</v>
      </c>
      <c r="X6" s="13" t="s">
        <v>47</v>
      </c>
      <c r="Y6" s="13" t="s">
        <v>28</v>
      </c>
      <c r="Z6" s="13" t="s">
        <v>14</v>
      </c>
      <c r="AA6" s="13" t="s">
        <v>29</v>
      </c>
      <c r="AB6" s="14" t="s">
        <v>30</v>
      </c>
      <c r="AC6" s="17" t="s">
        <v>48</v>
      </c>
      <c r="AD6" s="13" t="s">
        <v>28</v>
      </c>
      <c r="AE6" s="13" t="s">
        <v>14</v>
      </c>
      <c r="AF6" s="13" t="s">
        <v>29</v>
      </c>
      <c r="AG6" s="14" t="s">
        <v>30</v>
      </c>
      <c r="AH6" s="17" t="s">
        <v>49</v>
      </c>
      <c r="AI6" s="13" t="s">
        <v>28</v>
      </c>
      <c r="AJ6" s="13" t="s">
        <v>14</v>
      </c>
      <c r="AK6" s="13" t="s">
        <v>29</v>
      </c>
      <c r="AL6" s="14" t="s">
        <v>30</v>
      </c>
      <c r="AM6" s="17" t="s">
        <v>50</v>
      </c>
      <c r="AN6" s="13" t="s">
        <v>28</v>
      </c>
      <c r="AO6" s="13" t="s">
        <v>14</v>
      </c>
      <c r="AP6" s="13" t="s">
        <v>29</v>
      </c>
      <c r="AQ6" s="14" t="s">
        <v>30</v>
      </c>
      <c r="AR6" s="17" t="s">
        <v>50</v>
      </c>
      <c r="AS6" s="13" t="s">
        <v>28</v>
      </c>
      <c r="AT6" s="13" t="s">
        <v>14</v>
      </c>
      <c r="AU6" s="13" t="s">
        <v>29</v>
      </c>
      <c r="AV6" s="16" t="s">
        <v>30</v>
      </c>
      <c r="AW6" s="17" t="s">
        <v>50</v>
      </c>
      <c r="AX6" s="13" t="s">
        <v>28</v>
      </c>
      <c r="AY6" s="13" t="s">
        <v>14</v>
      </c>
      <c r="AZ6" s="13" t="s">
        <v>29</v>
      </c>
      <c r="BA6" s="14" t="s">
        <v>30</v>
      </c>
      <c r="BB6" s="17" t="s">
        <v>49</v>
      </c>
      <c r="BC6" s="13" t="s">
        <v>28</v>
      </c>
      <c r="BD6" s="13" t="s">
        <v>14</v>
      </c>
      <c r="BE6" s="13" t="s">
        <v>29</v>
      </c>
      <c r="BF6" s="14" t="s">
        <v>30</v>
      </c>
      <c r="BG6" s="17" t="s">
        <v>51</v>
      </c>
      <c r="BH6" s="13" t="s">
        <v>28</v>
      </c>
      <c r="BI6" s="13" t="s">
        <v>14</v>
      </c>
      <c r="BJ6" s="13" t="s">
        <v>29</v>
      </c>
      <c r="BK6" s="14" t="s">
        <v>30</v>
      </c>
      <c r="BL6" s="17" t="s">
        <v>51</v>
      </c>
      <c r="BM6" s="13" t="s">
        <v>28</v>
      </c>
      <c r="BN6" s="13" t="s">
        <v>14</v>
      </c>
      <c r="BO6" s="13" t="s">
        <v>29</v>
      </c>
      <c r="BP6" s="14" t="s">
        <v>30</v>
      </c>
      <c r="BQ6" s="17" t="s">
        <v>52</v>
      </c>
      <c r="BR6" s="13" t="s">
        <v>28</v>
      </c>
      <c r="BS6" s="13" t="s">
        <v>14</v>
      </c>
      <c r="BT6" s="13" t="s">
        <v>29</v>
      </c>
      <c r="BU6" s="14" t="s">
        <v>30</v>
      </c>
    </row>
    <row r="7" spans="1:73" ht="17.25" customHeight="1">
      <c r="A7" s="26" t="s">
        <v>0</v>
      </c>
      <c r="B7" s="27"/>
      <c r="C7" s="28"/>
      <c r="D7" s="29"/>
      <c r="E7" s="29"/>
      <c r="F7" s="29"/>
      <c r="G7" s="30"/>
      <c r="H7" s="28"/>
      <c r="I7" s="29"/>
      <c r="J7" s="31"/>
      <c r="K7" s="29"/>
      <c r="L7" s="30"/>
      <c r="M7" s="32"/>
      <c r="N7" s="33"/>
      <c r="O7" s="34"/>
      <c r="P7" s="33"/>
      <c r="Q7" s="30"/>
      <c r="R7" s="35"/>
      <c r="S7" s="36"/>
      <c r="T7" s="37"/>
      <c r="U7" s="37"/>
      <c r="V7" s="38"/>
      <c r="W7" s="28"/>
      <c r="X7" s="29"/>
      <c r="Y7" s="29"/>
      <c r="Z7" s="29"/>
      <c r="AA7" s="29"/>
      <c r="AB7" s="30"/>
      <c r="AC7" s="39"/>
      <c r="AD7" s="29"/>
      <c r="AE7" s="29"/>
      <c r="AF7" s="29"/>
      <c r="AG7" s="30"/>
      <c r="AH7" s="39"/>
      <c r="AI7" s="29"/>
      <c r="AJ7" s="29"/>
      <c r="AK7" s="29"/>
      <c r="AL7" s="30"/>
      <c r="AM7" s="39"/>
      <c r="AN7" s="29"/>
      <c r="AO7" s="29"/>
      <c r="AP7" s="29"/>
      <c r="AQ7" s="30"/>
      <c r="AR7" s="39"/>
      <c r="AS7" s="29"/>
      <c r="AT7" s="29"/>
      <c r="AU7" s="29"/>
      <c r="AV7" s="40"/>
      <c r="AW7" s="28"/>
      <c r="AX7" s="29"/>
      <c r="AY7" s="29"/>
      <c r="AZ7" s="29"/>
      <c r="BA7" s="30"/>
      <c r="BB7" s="28"/>
      <c r="BC7" s="29"/>
      <c r="BD7" s="29"/>
      <c r="BE7" s="29"/>
      <c r="BF7" s="30"/>
      <c r="BG7" s="28"/>
      <c r="BH7" s="29"/>
      <c r="BI7" s="29"/>
      <c r="BJ7" s="29"/>
      <c r="BK7" s="30"/>
      <c r="BL7" s="28"/>
      <c r="BM7" s="29"/>
      <c r="BN7" s="29"/>
      <c r="BO7" s="29"/>
      <c r="BP7" s="30"/>
      <c r="BQ7" s="41"/>
      <c r="BR7" s="42"/>
      <c r="BS7" s="31"/>
      <c r="BT7" s="42"/>
      <c r="BU7" s="43"/>
    </row>
    <row r="8" spans="1:73" ht="15.75" customHeight="1">
      <c r="A8" s="26" t="s">
        <v>18</v>
      </c>
      <c r="B8" s="262">
        <v>436</v>
      </c>
      <c r="C8" s="44">
        <f>SUM(H8+M8+R8+W8+AC8+AH8+AM8+AR8+AW8+BB8+BG8+BL8)</f>
        <v>7226</v>
      </c>
      <c r="D8" s="45">
        <f aca="true" t="shared" si="0" ref="D8:D15">I8+N8+S8+Y8+AD8+AI8+AN8+AS8+AX8+BC8+BH8+BM8</f>
        <v>3388</v>
      </c>
      <c r="E8" s="46">
        <f aca="true" t="shared" si="1" ref="E8:E15">D8/C8*100</f>
        <v>46.886244118461114</v>
      </c>
      <c r="F8" s="45">
        <f aca="true" t="shared" si="2" ref="F8:F15">K8+P8+U8+AA8+AF8+AK8+AP8+AU8+AZ8+BE8+BJ8+BO8</f>
        <v>7258</v>
      </c>
      <c r="G8" s="47">
        <f aca="true" t="shared" si="3" ref="G8:G15">F8/D8*10</f>
        <v>21.422668240850058</v>
      </c>
      <c r="H8" s="48">
        <v>3610</v>
      </c>
      <c r="I8" s="49">
        <v>2117</v>
      </c>
      <c r="J8" s="31">
        <f aca="true" t="shared" si="4" ref="J8:J15">I8/H8*100</f>
        <v>58.6426592797784</v>
      </c>
      <c r="K8" s="49">
        <v>4687</v>
      </c>
      <c r="L8" s="50">
        <f aca="true" t="shared" si="5" ref="L8:L15">K8/I8*10</f>
        <v>22.139820500708552</v>
      </c>
      <c r="M8" s="51">
        <v>546</v>
      </c>
      <c r="N8" s="33">
        <v>375</v>
      </c>
      <c r="O8" s="31">
        <f aca="true" t="shared" si="6" ref="O8:O15">N8/M8*100</f>
        <v>68.68131868131869</v>
      </c>
      <c r="P8" s="33">
        <v>750</v>
      </c>
      <c r="Q8" s="50">
        <f aca="true" t="shared" si="7" ref="Q8:Q15">P8/N8*10</f>
        <v>20</v>
      </c>
      <c r="R8" s="52"/>
      <c r="S8" s="53"/>
      <c r="T8" s="54"/>
      <c r="U8" s="54"/>
      <c r="V8" s="55"/>
      <c r="W8" s="39">
        <v>10</v>
      </c>
      <c r="X8" s="56"/>
      <c r="Y8" s="56"/>
      <c r="Z8" s="56"/>
      <c r="AA8" s="49"/>
      <c r="AB8" s="47"/>
      <c r="AC8" s="39">
        <v>85</v>
      </c>
      <c r="AD8" s="57"/>
      <c r="AE8" s="266"/>
      <c r="AF8" s="57"/>
      <c r="AG8" s="58"/>
      <c r="AH8" s="39">
        <v>980</v>
      </c>
      <c r="AI8" s="59">
        <v>500</v>
      </c>
      <c r="AJ8" s="74">
        <f>AI8/AH8*100</f>
        <v>51.02040816326531</v>
      </c>
      <c r="AK8" s="59">
        <v>1000</v>
      </c>
      <c r="AL8" s="47">
        <f>AK8/AI8*10</f>
        <v>20</v>
      </c>
      <c r="AM8" s="39">
        <v>1715</v>
      </c>
      <c r="AN8" s="61">
        <v>396</v>
      </c>
      <c r="AO8" s="265">
        <f>AN8/AM8*100</f>
        <v>23.090379008746357</v>
      </c>
      <c r="AP8" s="61">
        <v>821</v>
      </c>
      <c r="AQ8" s="47">
        <f>AP8/AN8*10</f>
        <v>20.732323232323232</v>
      </c>
      <c r="AR8" s="39">
        <v>0</v>
      </c>
      <c r="AS8" s="57"/>
      <c r="AT8" s="57"/>
      <c r="AU8" s="57"/>
      <c r="AV8" s="62"/>
      <c r="AW8" s="63">
        <v>0</v>
      </c>
      <c r="AX8" s="57"/>
      <c r="AY8" s="57"/>
      <c r="AZ8" s="57"/>
      <c r="BA8" s="58"/>
      <c r="BB8" s="39">
        <v>210</v>
      </c>
      <c r="BC8" s="64"/>
      <c r="BD8" s="64"/>
      <c r="BE8" s="64"/>
      <c r="BF8" s="50"/>
      <c r="BG8" s="63">
        <v>70</v>
      </c>
      <c r="BH8" s="65"/>
      <c r="BI8" s="65"/>
      <c r="BJ8" s="65"/>
      <c r="BK8" s="58"/>
      <c r="BL8" s="63">
        <v>0</v>
      </c>
      <c r="BM8" s="57"/>
      <c r="BN8" s="57"/>
      <c r="BO8" s="57"/>
      <c r="BP8" s="58"/>
      <c r="BQ8" s="66"/>
      <c r="BR8" s="67"/>
      <c r="BS8" s="31"/>
      <c r="BT8" s="67"/>
      <c r="BU8" s="47"/>
    </row>
    <row r="9" spans="1:73" ht="15.75" customHeight="1">
      <c r="A9" s="26" t="s">
        <v>19</v>
      </c>
      <c r="B9" s="262">
        <v>356</v>
      </c>
      <c r="C9" s="44">
        <f>SUM(H9+M9+R9+W9+AC9+AH9+AM9+AR9+AW9+BB9+BG9+BL9)</f>
        <v>18886</v>
      </c>
      <c r="D9" s="45">
        <f t="shared" si="0"/>
        <v>7272</v>
      </c>
      <c r="E9" s="46">
        <f t="shared" si="1"/>
        <v>38.50471248543895</v>
      </c>
      <c r="F9" s="45">
        <f t="shared" si="2"/>
        <v>16210</v>
      </c>
      <c r="G9" s="47">
        <f t="shared" si="3"/>
        <v>22.29097909790979</v>
      </c>
      <c r="H9" s="48">
        <v>7780</v>
      </c>
      <c r="I9" s="49">
        <v>6375</v>
      </c>
      <c r="J9" s="31">
        <f t="shared" si="4"/>
        <v>81.94087403598972</v>
      </c>
      <c r="K9" s="49">
        <v>14666</v>
      </c>
      <c r="L9" s="50">
        <f t="shared" si="5"/>
        <v>23.00549019607843</v>
      </c>
      <c r="M9" s="51">
        <v>1543</v>
      </c>
      <c r="N9" s="33">
        <v>662</v>
      </c>
      <c r="O9" s="31">
        <f t="shared" si="6"/>
        <v>42.90343486714193</v>
      </c>
      <c r="P9" s="33">
        <v>1222</v>
      </c>
      <c r="Q9" s="50">
        <f t="shared" si="7"/>
        <v>18.459214501510573</v>
      </c>
      <c r="R9" s="52"/>
      <c r="S9" s="53"/>
      <c r="T9" s="54"/>
      <c r="U9" s="54"/>
      <c r="V9" s="55"/>
      <c r="W9" s="39">
        <v>50</v>
      </c>
      <c r="X9" s="56"/>
      <c r="Y9" s="56"/>
      <c r="Z9" s="56"/>
      <c r="AA9" s="49"/>
      <c r="AB9" s="58"/>
      <c r="AC9" s="39">
        <v>3976</v>
      </c>
      <c r="AD9" s="57"/>
      <c r="AE9" s="266"/>
      <c r="AF9" s="57"/>
      <c r="AG9" s="58"/>
      <c r="AH9" s="39">
        <v>3375</v>
      </c>
      <c r="AI9" s="59">
        <v>235</v>
      </c>
      <c r="AJ9" s="74">
        <f>AI9/AH9*100</f>
        <v>6.962962962962963</v>
      </c>
      <c r="AK9" s="59">
        <v>322</v>
      </c>
      <c r="AL9" s="47">
        <f>AK9/AI9*10</f>
        <v>13.702127659574469</v>
      </c>
      <c r="AM9" s="39">
        <v>1982</v>
      </c>
      <c r="AN9" s="61"/>
      <c r="AO9" s="265"/>
      <c r="AP9" s="61"/>
      <c r="AQ9" s="47"/>
      <c r="AR9" s="39">
        <v>40</v>
      </c>
      <c r="AS9" s="57"/>
      <c r="AT9" s="57"/>
      <c r="AU9" s="57"/>
      <c r="AV9" s="62"/>
      <c r="AW9" s="63">
        <v>55</v>
      </c>
      <c r="AX9" s="57"/>
      <c r="AY9" s="57"/>
      <c r="AZ9" s="57"/>
      <c r="BA9" s="58"/>
      <c r="BB9" s="39"/>
      <c r="BC9" s="64"/>
      <c r="BD9" s="64"/>
      <c r="BE9" s="64"/>
      <c r="BF9" s="50"/>
      <c r="BG9" s="63">
        <v>85</v>
      </c>
      <c r="BH9" s="65"/>
      <c r="BI9" s="65"/>
      <c r="BJ9" s="65"/>
      <c r="BK9" s="58"/>
      <c r="BL9" s="63"/>
      <c r="BM9" s="57"/>
      <c r="BN9" s="57"/>
      <c r="BO9" s="57"/>
      <c r="BP9" s="58"/>
      <c r="BQ9" s="51">
        <v>300</v>
      </c>
      <c r="BR9" s="68">
        <v>300</v>
      </c>
      <c r="BS9" s="31">
        <f>BR9/BQ9*100</f>
        <v>100</v>
      </c>
      <c r="BT9" s="68">
        <v>150</v>
      </c>
      <c r="BU9" s="47">
        <f>BT9/BR9*10</f>
        <v>5</v>
      </c>
    </row>
    <row r="10" spans="1:73" ht="17.25" customHeight="1">
      <c r="A10" s="26" t="s">
        <v>1</v>
      </c>
      <c r="B10" s="262">
        <v>181</v>
      </c>
      <c r="C10" s="44">
        <f aca="true" t="shared" si="8" ref="C10:C27">SUM(H10+M10+R10+W10+AC10+AH10+AM10+AR10+AW10+BB10+BG10+BL10)</f>
        <v>5629</v>
      </c>
      <c r="D10" s="45">
        <f t="shared" si="0"/>
        <v>1950</v>
      </c>
      <c r="E10" s="46">
        <f t="shared" si="1"/>
        <v>34.64203233256351</v>
      </c>
      <c r="F10" s="45">
        <f t="shared" si="2"/>
        <v>3649</v>
      </c>
      <c r="G10" s="47">
        <f t="shared" si="3"/>
        <v>18.712820512820514</v>
      </c>
      <c r="H10" s="48">
        <v>2140</v>
      </c>
      <c r="I10" s="49">
        <v>1380</v>
      </c>
      <c r="J10" s="31">
        <f t="shared" si="4"/>
        <v>64.48598130841121</v>
      </c>
      <c r="K10" s="49">
        <v>2948</v>
      </c>
      <c r="L10" s="50">
        <f t="shared" si="5"/>
        <v>21.362318840579707</v>
      </c>
      <c r="M10" s="51">
        <v>460</v>
      </c>
      <c r="N10" s="33">
        <v>330</v>
      </c>
      <c r="O10" s="31">
        <f t="shared" si="6"/>
        <v>71.73913043478261</v>
      </c>
      <c r="P10" s="33">
        <v>401</v>
      </c>
      <c r="Q10" s="50">
        <f t="shared" si="7"/>
        <v>12.15151515151515</v>
      </c>
      <c r="R10" s="52">
        <v>50</v>
      </c>
      <c r="S10" s="53">
        <v>40</v>
      </c>
      <c r="T10" s="54">
        <f>S10/R10*100</f>
        <v>80</v>
      </c>
      <c r="U10" s="268">
        <v>40</v>
      </c>
      <c r="V10" s="50">
        <f>U10/S10*10</f>
        <v>10</v>
      </c>
      <c r="W10" s="39"/>
      <c r="X10" s="56"/>
      <c r="Y10" s="56"/>
      <c r="Z10" s="56"/>
      <c r="AA10" s="49"/>
      <c r="AB10" s="58"/>
      <c r="AC10" s="39">
        <v>1052</v>
      </c>
      <c r="AD10" s="57">
        <v>200</v>
      </c>
      <c r="AE10" s="266">
        <f>AD10/AC10*100</f>
        <v>19.011406844106464</v>
      </c>
      <c r="AF10" s="57">
        <v>260</v>
      </c>
      <c r="AG10" s="50">
        <f>AF10/AD10*10</f>
        <v>13</v>
      </c>
      <c r="AH10" s="39">
        <v>757</v>
      </c>
      <c r="AI10" s="59"/>
      <c r="AJ10" s="74"/>
      <c r="AK10" s="59"/>
      <c r="AL10" s="47"/>
      <c r="AM10" s="39">
        <v>1070</v>
      </c>
      <c r="AN10" s="61"/>
      <c r="AO10" s="265"/>
      <c r="AP10" s="61"/>
      <c r="AQ10" s="47"/>
      <c r="AR10" s="39"/>
      <c r="AS10" s="57"/>
      <c r="AT10" s="57"/>
      <c r="AU10" s="57"/>
      <c r="AV10" s="62"/>
      <c r="AW10" s="63"/>
      <c r="AX10" s="57"/>
      <c r="AY10" s="57"/>
      <c r="AZ10" s="57"/>
      <c r="BA10" s="58"/>
      <c r="BB10" s="39">
        <v>100</v>
      </c>
      <c r="BC10" s="64"/>
      <c r="BD10" s="64"/>
      <c r="BE10" s="64"/>
      <c r="BF10" s="50"/>
      <c r="BG10" s="63"/>
      <c r="BH10" s="65"/>
      <c r="BI10" s="65"/>
      <c r="BJ10" s="65"/>
      <c r="BK10" s="58"/>
      <c r="BL10" s="63"/>
      <c r="BM10" s="57"/>
      <c r="BN10" s="57"/>
      <c r="BO10" s="57"/>
      <c r="BP10" s="58"/>
      <c r="BQ10" s="51">
        <v>60</v>
      </c>
      <c r="BR10" s="68"/>
      <c r="BS10" s="31"/>
      <c r="BT10" s="68"/>
      <c r="BU10" s="47"/>
    </row>
    <row r="11" spans="1:73" ht="15" customHeight="1">
      <c r="A11" s="26" t="s">
        <v>2</v>
      </c>
      <c r="B11" s="262">
        <v>887</v>
      </c>
      <c r="C11" s="44">
        <f t="shared" si="8"/>
        <v>19879</v>
      </c>
      <c r="D11" s="45">
        <f t="shared" si="0"/>
        <v>8246</v>
      </c>
      <c r="E11" s="46">
        <f t="shared" si="1"/>
        <v>41.48095980683133</v>
      </c>
      <c r="F11" s="45">
        <f t="shared" si="2"/>
        <v>21876</v>
      </c>
      <c r="G11" s="47">
        <f t="shared" si="3"/>
        <v>26.52922629153529</v>
      </c>
      <c r="H11" s="48">
        <v>7368</v>
      </c>
      <c r="I11" s="49">
        <v>5963</v>
      </c>
      <c r="J11" s="31">
        <f t="shared" si="4"/>
        <v>80.93105320304016</v>
      </c>
      <c r="K11" s="49">
        <v>16922</v>
      </c>
      <c r="L11" s="50">
        <f t="shared" si="5"/>
        <v>28.378333053831962</v>
      </c>
      <c r="M11" s="51">
        <v>1805</v>
      </c>
      <c r="N11" s="33">
        <v>1144</v>
      </c>
      <c r="O11" s="31">
        <f t="shared" si="6"/>
        <v>63.37950138504155</v>
      </c>
      <c r="P11" s="33">
        <v>2384</v>
      </c>
      <c r="Q11" s="50">
        <f t="shared" si="7"/>
        <v>20.839160839160837</v>
      </c>
      <c r="R11" s="52"/>
      <c r="S11" s="53"/>
      <c r="T11" s="54"/>
      <c r="U11" s="268"/>
      <c r="V11" s="55"/>
      <c r="W11" s="39">
        <v>20</v>
      </c>
      <c r="X11" s="56"/>
      <c r="Y11" s="56">
        <v>20</v>
      </c>
      <c r="Z11" s="31">
        <f>Y11/W11*100</f>
        <v>100</v>
      </c>
      <c r="AA11" s="49">
        <v>30</v>
      </c>
      <c r="AB11" s="47">
        <f>AA11/Y11*10</f>
        <v>15</v>
      </c>
      <c r="AC11" s="39">
        <v>5820</v>
      </c>
      <c r="AD11" s="57">
        <v>520</v>
      </c>
      <c r="AE11" s="266">
        <f>AD11/AC11*100</f>
        <v>8.934707903780069</v>
      </c>
      <c r="AF11" s="57">
        <v>1122</v>
      </c>
      <c r="AG11" s="50">
        <f>AF11/AD11*10</f>
        <v>21.576923076923077</v>
      </c>
      <c r="AH11" s="39">
        <v>2907</v>
      </c>
      <c r="AI11" s="59">
        <v>599</v>
      </c>
      <c r="AJ11" s="74">
        <f>AI11/AH11*100</f>
        <v>20.605435156518748</v>
      </c>
      <c r="AK11" s="59">
        <v>1418</v>
      </c>
      <c r="AL11" s="47">
        <f>AK11/AI11*10</f>
        <v>23.67278797996661</v>
      </c>
      <c r="AM11" s="39">
        <v>905</v>
      </c>
      <c r="AN11" s="61"/>
      <c r="AO11" s="265"/>
      <c r="AP11" s="61"/>
      <c r="AQ11" s="47"/>
      <c r="AR11" s="39">
        <v>715</v>
      </c>
      <c r="AS11" s="57"/>
      <c r="AT11" s="57"/>
      <c r="AU11" s="57"/>
      <c r="AV11" s="62"/>
      <c r="AW11" s="63">
        <v>30</v>
      </c>
      <c r="AX11" s="57"/>
      <c r="AY11" s="57"/>
      <c r="AZ11" s="57"/>
      <c r="BA11" s="58"/>
      <c r="BB11" s="39">
        <v>309</v>
      </c>
      <c r="BC11" s="64"/>
      <c r="BD11" s="64"/>
      <c r="BE11" s="64"/>
      <c r="BF11" s="50"/>
      <c r="BG11" s="63"/>
      <c r="BH11" s="65"/>
      <c r="BI11" s="65"/>
      <c r="BJ11" s="65"/>
      <c r="BK11" s="58"/>
      <c r="BL11" s="63"/>
      <c r="BM11" s="57"/>
      <c r="BN11" s="57"/>
      <c r="BO11" s="57"/>
      <c r="BP11" s="58"/>
      <c r="BQ11" s="51">
        <v>866</v>
      </c>
      <c r="BR11" s="68">
        <v>866</v>
      </c>
      <c r="BS11" s="31">
        <f>BR11/BQ11*100</f>
        <v>100</v>
      </c>
      <c r="BT11" s="68">
        <v>332</v>
      </c>
      <c r="BU11" s="47">
        <f>BT11/BR11*10</f>
        <v>3.833718244803695</v>
      </c>
    </row>
    <row r="12" spans="1:73" ht="17.25" customHeight="1">
      <c r="A12" s="26" t="s">
        <v>16</v>
      </c>
      <c r="B12" s="262">
        <v>1195</v>
      </c>
      <c r="C12" s="44">
        <f t="shared" si="8"/>
        <v>20889</v>
      </c>
      <c r="D12" s="45">
        <f t="shared" si="0"/>
        <v>10865</v>
      </c>
      <c r="E12" s="46">
        <f t="shared" si="1"/>
        <v>52.013021207334</v>
      </c>
      <c r="F12" s="45">
        <f t="shared" si="2"/>
        <v>32634</v>
      </c>
      <c r="G12" s="47">
        <f t="shared" si="3"/>
        <v>30.03589507593189</v>
      </c>
      <c r="H12" s="48">
        <v>12189</v>
      </c>
      <c r="I12" s="49">
        <v>9630</v>
      </c>
      <c r="J12" s="31">
        <f t="shared" si="4"/>
        <v>79.00566084174255</v>
      </c>
      <c r="K12" s="49">
        <v>29089</v>
      </c>
      <c r="L12" s="50">
        <f t="shared" si="5"/>
        <v>30.206645898234683</v>
      </c>
      <c r="M12" s="51">
        <v>1010</v>
      </c>
      <c r="N12" s="33">
        <v>640</v>
      </c>
      <c r="O12" s="31">
        <f t="shared" si="6"/>
        <v>63.366336633663366</v>
      </c>
      <c r="P12" s="33">
        <v>1880</v>
      </c>
      <c r="Q12" s="50">
        <f t="shared" si="7"/>
        <v>29.375</v>
      </c>
      <c r="R12" s="52"/>
      <c r="S12" s="53"/>
      <c r="T12" s="54"/>
      <c r="U12" s="268"/>
      <c r="V12" s="55"/>
      <c r="W12" s="39">
        <v>230</v>
      </c>
      <c r="X12" s="56"/>
      <c r="Y12" s="56">
        <v>100</v>
      </c>
      <c r="Z12" s="31">
        <f>Y12/W12*100</f>
        <v>43.47826086956522</v>
      </c>
      <c r="AA12" s="49">
        <v>300</v>
      </c>
      <c r="AB12" s="47">
        <f>AA12/Y12*10</f>
        <v>30</v>
      </c>
      <c r="AC12" s="39">
        <v>1976</v>
      </c>
      <c r="AD12" s="57"/>
      <c r="AE12" s="266"/>
      <c r="AF12" s="57"/>
      <c r="AG12" s="50"/>
      <c r="AH12" s="39">
        <v>1891</v>
      </c>
      <c r="AI12" s="59">
        <v>57</v>
      </c>
      <c r="AJ12" s="74">
        <f>AI12/AH12*100</f>
        <v>3.0142781597038604</v>
      </c>
      <c r="AK12" s="59">
        <v>171</v>
      </c>
      <c r="AL12" s="47">
        <f>AK12/AI12*10</f>
        <v>30</v>
      </c>
      <c r="AM12" s="39">
        <v>2787</v>
      </c>
      <c r="AN12" s="61">
        <v>438</v>
      </c>
      <c r="AO12" s="265">
        <f>AN12/AM12*100</f>
        <v>15.715823466092575</v>
      </c>
      <c r="AP12" s="61">
        <v>1194</v>
      </c>
      <c r="AQ12" s="47">
        <f>AP12/AN12*10</f>
        <v>27.26027397260274</v>
      </c>
      <c r="AR12" s="39">
        <v>120</v>
      </c>
      <c r="AS12" s="57"/>
      <c r="AT12" s="57"/>
      <c r="AU12" s="57"/>
      <c r="AV12" s="62"/>
      <c r="AW12" s="63">
        <v>154</v>
      </c>
      <c r="AX12" s="57"/>
      <c r="AY12" s="57"/>
      <c r="AZ12" s="57"/>
      <c r="BA12" s="58"/>
      <c r="BB12" s="39">
        <v>532</v>
      </c>
      <c r="BC12" s="64"/>
      <c r="BD12" s="64"/>
      <c r="BE12" s="64"/>
      <c r="BF12" s="50"/>
      <c r="BG12" s="63"/>
      <c r="BH12" s="65"/>
      <c r="BI12" s="65"/>
      <c r="BJ12" s="65"/>
      <c r="BK12" s="58"/>
      <c r="BL12" s="63"/>
      <c r="BM12" s="57"/>
      <c r="BN12" s="57"/>
      <c r="BO12" s="57"/>
      <c r="BP12" s="58"/>
      <c r="BQ12" s="51"/>
      <c r="BR12" s="68"/>
      <c r="BS12" s="31"/>
      <c r="BT12" s="68"/>
      <c r="BU12" s="47"/>
    </row>
    <row r="13" spans="1:73" ht="15.75" customHeight="1">
      <c r="A13" s="26" t="s">
        <v>3</v>
      </c>
      <c r="B13" s="262">
        <v>1534</v>
      </c>
      <c r="C13" s="44">
        <f t="shared" si="8"/>
        <v>59234</v>
      </c>
      <c r="D13" s="45">
        <f t="shared" si="0"/>
        <v>19471</v>
      </c>
      <c r="E13" s="46">
        <f t="shared" si="1"/>
        <v>32.87132390181315</v>
      </c>
      <c r="F13" s="45">
        <f t="shared" si="2"/>
        <v>59300</v>
      </c>
      <c r="G13" s="47">
        <f t="shared" si="3"/>
        <v>30.45554927841405</v>
      </c>
      <c r="H13" s="48">
        <v>22741</v>
      </c>
      <c r="I13" s="49">
        <v>18920</v>
      </c>
      <c r="J13" s="31">
        <f t="shared" si="4"/>
        <v>83.19774855986985</v>
      </c>
      <c r="K13" s="49">
        <v>58329</v>
      </c>
      <c r="L13" s="50">
        <f t="shared" si="5"/>
        <v>30.829281183932345</v>
      </c>
      <c r="M13" s="51">
        <v>1911</v>
      </c>
      <c r="N13" s="33">
        <v>373</v>
      </c>
      <c r="O13" s="31">
        <f t="shared" si="6"/>
        <v>19.518576661433805</v>
      </c>
      <c r="P13" s="33">
        <v>540</v>
      </c>
      <c r="Q13" s="50">
        <f t="shared" si="7"/>
        <v>14.47721179624665</v>
      </c>
      <c r="R13" s="52"/>
      <c r="S13" s="53"/>
      <c r="T13" s="54"/>
      <c r="U13" s="268"/>
      <c r="V13" s="55"/>
      <c r="W13" s="39">
        <v>1123</v>
      </c>
      <c r="X13" s="56"/>
      <c r="Y13" s="56"/>
      <c r="Z13" s="31"/>
      <c r="AA13" s="49"/>
      <c r="AB13" s="47"/>
      <c r="AC13" s="39">
        <v>23596</v>
      </c>
      <c r="AD13" s="57"/>
      <c r="AE13" s="266"/>
      <c r="AF13" s="57"/>
      <c r="AG13" s="50"/>
      <c r="AH13" s="39">
        <v>8054</v>
      </c>
      <c r="AI13" s="59">
        <v>178</v>
      </c>
      <c r="AJ13" s="74">
        <f>AI13/AH13*100</f>
        <v>2.2100819468587036</v>
      </c>
      <c r="AK13" s="59">
        <v>431</v>
      </c>
      <c r="AL13" s="47">
        <f>AK13/AI13*10</f>
        <v>24.213483146067418</v>
      </c>
      <c r="AM13" s="39">
        <v>816</v>
      </c>
      <c r="AN13" s="61"/>
      <c r="AO13" s="265"/>
      <c r="AP13" s="61"/>
      <c r="AQ13" s="47"/>
      <c r="AR13" s="39">
        <v>250</v>
      </c>
      <c r="AS13" s="57"/>
      <c r="AT13" s="57"/>
      <c r="AU13" s="57"/>
      <c r="AV13" s="62"/>
      <c r="AW13" s="63">
        <v>0</v>
      </c>
      <c r="AX13" s="57"/>
      <c r="AY13" s="57"/>
      <c r="AZ13" s="57"/>
      <c r="BA13" s="58"/>
      <c r="BB13" s="39">
        <v>543</v>
      </c>
      <c r="BC13" s="64"/>
      <c r="BD13" s="64"/>
      <c r="BE13" s="64"/>
      <c r="BF13" s="50"/>
      <c r="BG13" s="63"/>
      <c r="BH13" s="65"/>
      <c r="BI13" s="65"/>
      <c r="BJ13" s="65"/>
      <c r="BK13" s="58"/>
      <c r="BL13" s="63">
        <v>200</v>
      </c>
      <c r="BM13" s="57"/>
      <c r="BN13" s="57"/>
      <c r="BO13" s="57"/>
      <c r="BP13" s="58"/>
      <c r="BQ13" s="51">
        <v>95</v>
      </c>
      <c r="BR13" s="68"/>
      <c r="BS13" s="31"/>
      <c r="BT13" s="68"/>
      <c r="BU13" s="47"/>
    </row>
    <row r="14" spans="1:73" ht="15.75" customHeight="1">
      <c r="A14" s="26" t="s">
        <v>4</v>
      </c>
      <c r="B14" s="262">
        <v>2465</v>
      </c>
      <c r="C14" s="44">
        <f t="shared" si="8"/>
        <v>68414</v>
      </c>
      <c r="D14" s="45">
        <f t="shared" si="0"/>
        <v>39407</v>
      </c>
      <c r="E14" s="46">
        <f t="shared" si="1"/>
        <v>57.60078346537259</v>
      </c>
      <c r="F14" s="45">
        <f t="shared" si="2"/>
        <v>133809</v>
      </c>
      <c r="G14" s="47">
        <f t="shared" si="3"/>
        <v>33.95564239855863</v>
      </c>
      <c r="H14" s="48">
        <v>29260</v>
      </c>
      <c r="I14" s="49">
        <v>27546</v>
      </c>
      <c r="J14" s="31">
        <f t="shared" si="4"/>
        <v>94.14217361585783</v>
      </c>
      <c r="K14" s="49">
        <v>107540</v>
      </c>
      <c r="L14" s="50">
        <f t="shared" si="5"/>
        <v>39.040151020111814</v>
      </c>
      <c r="M14" s="51">
        <v>8169</v>
      </c>
      <c r="N14" s="33">
        <v>7666</v>
      </c>
      <c r="O14" s="31">
        <f t="shared" si="6"/>
        <v>93.84257559064757</v>
      </c>
      <c r="P14" s="33">
        <v>16465</v>
      </c>
      <c r="Q14" s="50">
        <f t="shared" si="7"/>
        <v>21.47795460474824</v>
      </c>
      <c r="R14" s="52"/>
      <c r="S14" s="53"/>
      <c r="T14" s="54"/>
      <c r="U14" s="268"/>
      <c r="V14" s="55"/>
      <c r="W14" s="39">
        <v>1740</v>
      </c>
      <c r="X14" s="56">
        <v>800</v>
      </c>
      <c r="Y14" s="56">
        <v>919</v>
      </c>
      <c r="Z14" s="31">
        <f>Y14/W14*100</f>
        <v>52.816091954022994</v>
      </c>
      <c r="AA14" s="49">
        <v>1967</v>
      </c>
      <c r="AB14" s="47">
        <f>AA14/Y14*10</f>
        <v>21.403699673558215</v>
      </c>
      <c r="AC14" s="39">
        <v>11541</v>
      </c>
      <c r="AD14" s="57">
        <v>131</v>
      </c>
      <c r="AE14" s="266">
        <f>AD14/AC14*100</f>
        <v>1.135083614938047</v>
      </c>
      <c r="AF14" s="70">
        <v>131</v>
      </c>
      <c r="AG14" s="50">
        <f>AF14/AD14*10</f>
        <v>10</v>
      </c>
      <c r="AH14" s="39">
        <v>11120</v>
      </c>
      <c r="AI14" s="59">
        <v>2111</v>
      </c>
      <c r="AJ14" s="74">
        <f>AI14/AH14*100</f>
        <v>18.98381294964029</v>
      </c>
      <c r="AK14" s="59">
        <v>5240</v>
      </c>
      <c r="AL14" s="47">
        <f>AK14/AI14*10</f>
        <v>24.82235907153008</v>
      </c>
      <c r="AM14" s="39">
        <v>4673</v>
      </c>
      <c r="AN14" s="61">
        <v>1034</v>
      </c>
      <c r="AO14" s="265">
        <f>AN14/AM14*100</f>
        <v>22.127113203509523</v>
      </c>
      <c r="AP14" s="61">
        <v>2466</v>
      </c>
      <c r="AQ14" s="47">
        <f>AP14/AN14*10</f>
        <v>23.849129593810442</v>
      </c>
      <c r="AR14" s="39">
        <v>520</v>
      </c>
      <c r="AS14" s="57"/>
      <c r="AT14" s="57"/>
      <c r="AU14" s="57"/>
      <c r="AV14" s="62"/>
      <c r="AW14" s="63">
        <v>60</v>
      </c>
      <c r="AX14" s="57"/>
      <c r="AY14" s="57"/>
      <c r="AZ14" s="57"/>
      <c r="BA14" s="58"/>
      <c r="BB14" s="39">
        <v>197</v>
      </c>
      <c r="BC14" s="64"/>
      <c r="BD14" s="64"/>
      <c r="BE14" s="64"/>
      <c r="BF14" s="50"/>
      <c r="BG14" s="63">
        <v>60</v>
      </c>
      <c r="BH14" s="65"/>
      <c r="BI14" s="65"/>
      <c r="BJ14" s="65"/>
      <c r="BK14" s="58"/>
      <c r="BL14" s="63">
        <v>1074</v>
      </c>
      <c r="BM14" s="57"/>
      <c r="BN14" s="57"/>
      <c r="BO14" s="57"/>
      <c r="BP14" s="58"/>
      <c r="BQ14" s="51">
        <v>569</v>
      </c>
      <c r="BR14" s="68">
        <v>153</v>
      </c>
      <c r="BS14" s="31">
        <f>BR14/BQ14*100</f>
        <v>26.889279437609844</v>
      </c>
      <c r="BT14" s="68">
        <v>196</v>
      </c>
      <c r="BU14" s="47">
        <f>BT14/BR14*10</f>
        <v>12.810457516339868</v>
      </c>
    </row>
    <row r="15" spans="1:73" ht="16.5" customHeight="1">
      <c r="A15" s="26" t="s">
        <v>5</v>
      </c>
      <c r="B15" s="262">
        <v>745</v>
      </c>
      <c r="C15" s="44">
        <f t="shared" si="8"/>
        <v>17357</v>
      </c>
      <c r="D15" s="45">
        <f t="shared" si="0"/>
        <v>6188</v>
      </c>
      <c r="E15" s="46">
        <f t="shared" si="1"/>
        <v>35.6513222331048</v>
      </c>
      <c r="F15" s="45">
        <f t="shared" si="2"/>
        <v>18564</v>
      </c>
      <c r="G15" s="47">
        <f t="shared" si="3"/>
        <v>30</v>
      </c>
      <c r="H15" s="48">
        <v>7231</v>
      </c>
      <c r="I15" s="49">
        <v>5673</v>
      </c>
      <c r="J15" s="31">
        <f t="shared" si="4"/>
        <v>78.45387913151708</v>
      </c>
      <c r="K15" s="49">
        <v>17725</v>
      </c>
      <c r="L15" s="50">
        <f t="shared" si="5"/>
        <v>31.244491450731537</v>
      </c>
      <c r="M15" s="51">
        <v>337</v>
      </c>
      <c r="N15" s="33">
        <v>132</v>
      </c>
      <c r="O15" s="31">
        <f t="shared" si="6"/>
        <v>39.16913946587537</v>
      </c>
      <c r="P15" s="33">
        <v>264</v>
      </c>
      <c r="Q15" s="50">
        <f t="shared" si="7"/>
        <v>20</v>
      </c>
      <c r="R15" s="52"/>
      <c r="S15" s="53"/>
      <c r="T15" s="54"/>
      <c r="U15" s="268"/>
      <c r="V15" s="55"/>
      <c r="W15" s="39">
        <v>363</v>
      </c>
      <c r="X15" s="56"/>
      <c r="Y15" s="56">
        <v>333</v>
      </c>
      <c r="Z15" s="31">
        <f>Y15/W15*100</f>
        <v>91.73553719008265</v>
      </c>
      <c r="AA15" s="69">
        <v>500</v>
      </c>
      <c r="AB15" s="47">
        <f>AA15/Y15*10</f>
        <v>15.015015015015013</v>
      </c>
      <c r="AC15" s="39">
        <v>6175</v>
      </c>
      <c r="AD15" s="70"/>
      <c r="AE15" s="266"/>
      <c r="AF15" s="70"/>
      <c r="AG15" s="50"/>
      <c r="AH15" s="39">
        <v>831</v>
      </c>
      <c r="AI15" s="71"/>
      <c r="AJ15" s="74"/>
      <c r="AK15" s="71"/>
      <c r="AL15" s="47"/>
      <c r="AM15" s="39">
        <v>1754</v>
      </c>
      <c r="AN15" s="72">
        <v>50</v>
      </c>
      <c r="AO15" s="265">
        <f>AN15/AM15*100</f>
        <v>2.8506271379703536</v>
      </c>
      <c r="AP15" s="72">
        <v>75</v>
      </c>
      <c r="AQ15" s="47">
        <f>AP15/AN15*10</f>
        <v>15</v>
      </c>
      <c r="AR15" s="39">
        <v>55</v>
      </c>
      <c r="AS15" s="70"/>
      <c r="AT15" s="70"/>
      <c r="AU15" s="70"/>
      <c r="AV15" s="60"/>
      <c r="AW15" s="63">
        <v>120</v>
      </c>
      <c r="AX15" s="70"/>
      <c r="AY15" s="70"/>
      <c r="AZ15" s="70"/>
      <c r="BA15" s="47"/>
      <c r="BB15" s="39">
        <v>461</v>
      </c>
      <c r="BC15" s="64"/>
      <c r="BD15" s="64"/>
      <c r="BE15" s="64"/>
      <c r="BF15" s="47"/>
      <c r="BG15" s="63">
        <v>30</v>
      </c>
      <c r="BH15" s="73"/>
      <c r="BI15" s="73"/>
      <c r="BJ15" s="73"/>
      <c r="BK15" s="47"/>
      <c r="BL15" s="63"/>
      <c r="BM15" s="70"/>
      <c r="BN15" s="70"/>
      <c r="BO15" s="70"/>
      <c r="BP15" s="47"/>
      <c r="BQ15" s="51">
        <v>64</v>
      </c>
      <c r="BR15" s="68">
        <v>50</v>
      </c>
      <c r="BS15" s="31">
        <f>BR15/BQ15*100</f>
        <v>78.125</v>
      </c>
      <c r="BT15" s="68">
        <v>80</v>
      </c>
      <c r="BU15" s="47">
        <f>BT15/BR15*10</f>
        <v>16</v>
      </c>
    </row>
    <row r="16" spans="1:73" ht="16.5" customHeight="1">
      <c r="A16" s="26" t="s">
        <v>6</v>
      </c>
      <c r="B16" s="262">
        <v>554</v>
      </c>
      <c r="C16" s="44">
        <f t="shared" si="8"/>
        <v>26647</v>
      </c>
      <c r="D16" s="45">
        <f aca="true" t="shared" si="9" ref="D16:D24">I16+N16+S16+Y16+AD16+AI16+AN16+AS16+AX16+BC16+BH16+BM16</f>
        <v>13272</v>
      </c>
      <c r="E16" s="46">
        <f aca="true" t="shared" si="10" ref="E16:E26">D16/C16*100</f>
        <v>49.80673246519308</v>
      </c>
      <c r="F16" s="45">
        <f aca="true" t="shared" si="11" ref="F16:F24">K16+P16+U16+AA16+AF16+AK16+AP16+AU16+AZ16+BE16+BJ16+BO16</f>
        <v>39574</v>
      </c>
      <c r="G16" s="47">
        <f aca="true" t="shared" si="12" ref="G16:G24">F16/D16*10</f>
        <v>29.817661241711875</v>
      </c>
      <c r="H16" s="48">
        <v>11076</v>
      </c>
      <c r="I16" s="49">
        <v>10150</v>
      </c>
      <c r="J16" s="31">
        <f aca="true" t="shared" si="13" ref="J16:J24">I16/H16*100</f>
        <v>91.6395810762008</v>
      </c>
      <c r="K16" s="49">
        <v>33226</v>
      </c>
      <c r="L16" s="50">
        <f aca="true" t="shared" si="14" ref="L16:L24">K16/I16*10</f>
        <v>32.73497536945813</v>
      </c>
      <c r="M16" s="51">
        <v>768</v>
      </c>
      <c r="N16" s="33">
        <v>708</v>
      </c>
      <c r="O16" s="31">
        <f>N16/M16*100</f>
        <v>92.1875</v>
      </c>
      <c r="P16" s="33">
        <v>1379</v>
      </c>
      <c r="Q16" s="50">
        <f>P16/N16*10</f>
        <v>19.4774011299435</v>
      </c>
      <c r="R16" s="52"/>
      <c r="S16" s="53"/>
      <c r="T16" s="54"/>
      <c r="U16" s="268"/>
      <c r="V16" s="55"/>
      <c r="W16" s="39">
        <v>179</v>
      </c>
      <c r="X16" s="56"/>
      <c r="Y16" s="56">
        <v>76</v>
      </c>
      <c r="Z16" s="31">
        <f>Y16/W16*100</f>
        <v>42.45810055865922</v>
      </c>
      <c r="AA16" s="69">
        <v>141</v>
      </c>
      <c r="AB16" s="47">
        <f>AA16/Y16*10</f>
        <v>18.55263157894737</v>
      </c>
      <c r="AC16" s="39">
        <v>5300</v>
      </c>
      <c r="AD16" s="70">
        <v>130</v>
      </c>
      <c r="AE16" s="266">
        <f>AD16/AC16*100</f>
        <v>2.4528301886792456</v>
      </c>
      <c r="AF16" s="70">
        <v>260</v>
      </c>
      <c r="AG16" s="50">
        <f>AF16/AD16*10</f>
        <v>20</v>
      </c>
      <c r="AH16" s="39">
        <v>5966</v>
      </c>
      <c r="AI16" s="71">
        <v>1868</v>
      </c>
      <c r="AJ16" s="74">
        <f>AI16/AH16*100</f>
        <v>31.31076097888032</v>
      </c>
      <c r="AK16" s="71">
        <v>3888</v>
      </c>
      <c r="AL16" s="47">
        <f>AK16/AI16*10</f>
        <v>20.81370449678801</v>
      </c>
      <c r="AM16" s="39">
        <v>1775</v>
      </c>
      <c r="AN16" s="72">
        <v>340</v>
      </c>
      <c r="AO16" s="265">
        <f>AN16/AM16*100</f>
        <v>19.154929577464788</v>
      </c>
      <c r="AP16" s="72">
        <v>680</v>
      </c>
      <c r="AQ16" s="47">
        <f>AP16/AN16*10</f>
        <v>20</v>
      </c>
      <c r="AR16" s="39">
        <v>1583</v>
      </c>
      <c r="AS16" s="70"/>
      <c r="AT16" s="70"/>
      <c r="AU16" s="70"/>
      <c r="AV16" s="60"/>
      <c r="AW16" s="63">
        <v>0</v>
      </c>
      <c r="AX16" s="70"/>
      <c r="AY16" s="70"/>
      <c r="AZ16" s="70"/>
      <c r="BA16" s="47"/>
      <c r="BB16" s="39">
        <v>0</v>
      </c>
      <c r="BC16" s="64"/>
      <c r="BD16" s="64"/>
      <c r="BE16" s="64"/>
      <c r="BF16" s="47"/>
      <c r="BG16" s="63"/>
      <c r="BH16" s="73"/>
      <c r="BI16" s="73"/>
      <c r="BJ16" s="73"/>
      <c r="BK16" s="47"/>
      <c r="BL16" s="63"/>
      <c r="BM16" s="70"/>
      <c r="BN16" s="70"/>
      <c r="BO16" s="70"/>
      <c r="BP16" s="47"/>
      <c r="BQ16" s="51">
        <v>965</v>
      </c>
      <c r="BR16" s="68">
        <v>865</v>
      </c>
      <c r="BS16" s="31">
        <f>BR16/BQ16*100</f>
        <v>89.63730569948186</v>
      </c>
      <c r="BT16" s="68">
        <v>762</v>
      </c>
      <c r="BU16" s="47">
        <f>BT16/BR16*10</f>
        <v>8.809248554913294</v>
      </c>
    </row>
    <row r="17" spans="1:73" ht="15.75" customHeight="1">
      <c r="A17" s="26" t="s">
        <v>7</v>
      </c>
      <c r="B17" s="262">
        <v>393</v>
      </c>
      <c r="C17" s="44">
        <f t="shared" si="8"/>
        <v>14843</v>
      </c>
      <c r="D17" s="45">
        <f t="shared" si="9"/>
        <v>9852</v>
      </c>
      <c r="E17" s="46">
        <f t="shared" si="10"/>
        <v>66.37472209122144</v>
      </c>
      <c r="F17" s="45">
        <f t="shared" si="11"/>
        <v>23968</v>
      </c>
      <c r="G17" s="47">
        <f t="shared" si="12"/>
        <v>24.328055217214775</v>
      </c>
      <c r="H17" s="48">
        <v>10729</v>
      </c>
      <c r="I17" s="49">
        <v>9229</v>
      </c>
      <c r="J17" s="31">
        <f t="shared" si="13"/>
        <v>86.01920029825706</v>
      </c>
      <c r="K17" s="49">
        <v>22244</v>
      </c>
      <c r="L17" s="50">
        <f t="shared" si="14"/>
        <v>24.102286271535377</v>
      </c>
      <c r="M17" s="51">
        <v>160</v>
      </c>
      <c r="N17" s="33">
        <v>160</v>
      </c>
      <c r="O17" s="31">
        <f>N17/M17*100</f>
        <v>100</v>
      </c>
      <c r="P17" s="33">
        <v>288</v>
      </c>
      <c r="Q17" s="50">
        <f>P17/N17*10</f>
        <v>18</v>
      </c>
      <c r="R17" s="52"/>
      <c r="S17" s="53"/>
      <c r="T17" s="54"/>
      <c r="U17" s="268"/>
      <c r="V17" s="55"/>
      <c r="W17" s="39"/>
      <c r="X17" s="56"/>
      <c r="Y17" s="56"/>
      <c r="Z17" s="31"/>
      <c r="AA17" s="69"/>
      <c r="AB17" s="47"/>
      <c r="AC17" s="39">
        <v>142</v>
      </c>
      <c r="AD17" s="70"/>
      <c r="AE17" s="266"/>
      <c r="AF17" s="70"/>
      <c r="AG17" s="50"/>
      <c r="AH17" s="39">
        <v>2839</v>
      </c>
      <c r="AI17" s="71">
        <v>463</v>
      </c>
      <c r="AJ17" s="74">
        <f>AI17/AH17*100</f>
        <v>16.308559351884465</v>
      </c>
      <c r="AK17" s="71">
        <v>1436</v>
      </c>
      <c r="AL17" s="47">
        <f>AK17/AI17*10</f>
        <v>31.01511879049676</v>
      </c>
      <c r="AM17" s="39">
        <v>791</v>
      </c>
      <c r="AN17" s="72"/>
      <c r="AO17" s="265"/>
      <c r="AP17" s="72"/>
      <c r="AQ17" s="47"/>
      <c r="AR17" s="39">
        <v>20</v>
      </c>
      <c r="AS17" s="70"/>
      <c r="AT17" s="70"/>
      <c r="AU17" s="70"/>
      <c r="AV17" s="60"/>
      <c r="AW17" s="63">
        <v>50</v>
      </c>
      <c r="AX17" s="70"/>
      <c r="AY17" s="70"/>
      <c r="AZ17" s="70"/>
      <c r="BA17" s="47"/>
      <c r="BB17" s="39">
        <v>112</v>
      </c>
      <c r="BC17" s="64"/>
      <c r="BD17" s="64"/>
      <c r="BE17" s="64"/>
      <c r="BF17" s="47"/>
      <c r="BG17" s="63"/>
      <c r="BH17" s="73"/>
      <c r="BI17" s="73"/>
      <c r="BJ17" s="73"/>
      <c r="BK17" s="47"/>
      <c r="BL17" s="63"/>
      <c r="BM17" s="70"/>
      <c r="BN17" s="70"/>
      <c r="BO17" s="70"/>
      <c r="BP17" s="47"/>
      <c r="BQ17" s="51">
        <v>519</v>
      </c>
      <c r="BR17" s="68">
        <v>519</v>
      </c>
      <c r="BS17" s="31">
        <f>BR17/BQ17*100</f>
        <v>100</v>
      </c>
      <c r="BT17" s="68">
        <v>259</v>
      </c>
      <c r="BU17" s="47">
        <f>BT17/BR17*10</f>
        <v>4.990366088631984</v>
      </c>
    </row>
    <row r="18" spans="1:73" ht="15" customHeight="1">
      <c r="A18" s="26" t="s">
        <v>8</v>
      </c>
      <c r="B18" s="262">
        <v>580</v>
      </c>
      <c r="C18" s="44">
        <f t="shared" si="8"/>
        <v>8409</v>
      </c>
      <c r="D18" s="45">
        <f t="shared" si="9"/>
        <v>3060</v>
      </c>
      <c r="E18" s="46">
        <f t="shared" si="10"/>
        <v>36.38958259008206</v>
      </c>
      <c r="F18" s="45">
        <f t="shared" si="11"/>
        <v>5731</v>
      </c>
      <c r="G18" s="47">
        <f t="shared" si="12"/>
        <v>18.72875816993464</v>
      </c>
      <c r="H18" s="48">
        <v>6339</v>
      </c>
      <c r="I18" s="49">
        <v>3060</v>
      </c>
      <c r="J18" s="31">
        <f t="shared" si="13"/>
        <v>48.272598201609085</v>
      </c>
      <c r="K18" s="49">
        <v>5731</v>
      </c>
      <c r="L18" s="50">
        <f t="shared" si="14"/>
        <v>18.72875816993464</v>
      </c>
      <c r="M18" s="51">
        <v>208</v>
      </c>
      <c r="N18" s="33"/>
      <c r="O18" s="31"/>
      <c r="P18" s="33"/>
      <c r="Q18" s="50"/>
      <c r="R18" s="52"/>
      <c r="S18" s="53"/>
      <c r="T18" s="54"/>
      <c r="U18" s="268"/>
      <c r="V18" s="55"/>
      <c r="W18" s="39">
        <v>20</v>
      </c>
      <c r="X18" s="56"/>
      <c r="Y18" s="56"/>
      <c r="Z18" s="31"/>
      <c r="AA18" s="69"/>
      <c r="AB18" s="47"/>
      <c r="AC18" s="39">
        <v>200</v>
      </c>
      <c r="AD18" s="70"/>
      <c r="AE18" s="266"/>
      <c r="AF18" s="70"/>
      <c r="AG18" s="50"/>
      <c r="AH18" s="39">
        <v>448</v>
      </c>
      <c r="AI18" s="71"/>
      <c r="AJ18" s="74"/>
      <c r="AK18" s="71"/>
      <c r="AL18" s="47"/>
      <c r="AM18" s="39">
        <v>1114</v>
      </c>
      <c r="AN18" s="72"/>
      <c r="AO18" s="265"/>
      <c r="AP18" s="72"/>
      <c r="AQ18" s="47"/>
      <c r="AR18" s="39"/>
      <c r="AS18" s="70"/>
      <c r="AT18" s="70"/>
      <c r="AU18" s="70"/>
      <c r="AV18" s="60"/>
      <c r="AW18" s="63">
        <v>80</v>
      </c>
      <c r="AX18" s="70"/>
      <c r="AY18" s="70"/>
      <c r="AZ18" s="70"/>
      <c r="BA18" s="47"/>
      <c r="BB18" s="39"/>
      <c r="BC18" s="64"/>
      <c r="BD18" s="64"/>
      <c r="BE18" s="64"/>
      <c r="BF18" s="47"/>
      <c r="BG18" s="63"/>
      <c r="BH18" s="73"/>
      <c r="BI18" s="73"/>
      <c r="BJ18" s="73"/>
      <c r="BK18" s="47"/>
      <c r="BL18" s="63"/>
      <c r="BM18" s="70"/>
      <c r="BN18" s="70"/>
      <c r="BO18" s="70"/>
      <c r="BP18" s="47"/>
      <c r="BQ18" s="51">
        <v>1227</v>
      </c>
      <c r="BR18" s="68">
        <v>615</v>
      </c>
      <c r="BS18" s="31">
        <f>BR18/BQ18*100</f>
        <v>50.12224938875306</v>
      </c>
      <c r="BT18" s="68">
        <v>125.2</v>
      </c>
      <c r="BU18" s="47">
        <f>BT18/BR18*10</f>
        <v>2.035772357723577</v>
      </c>
    </row>
    <row r="19" spans="1:73" ht="16.5" customHeight="1">
      <c r="A19" s="26" t="s">
        <v>20</v>
      </c>
      <c r="B19" s="262">
        <v>1463</v>
      </c>
      <c r="C19" s="44">
        <f t="shared" si="8"/>
        <v>20758</v>
      </c>
      <c r="D19" s="45">
        <f t="shared" si="9"/>
        <v>8803</v>
      </c>
      <c r="E19" s="46">
        <f t="shared" si="10"/>
        <v>42.40774641102226</v>
      </c>
      <c r="F19" s="45">
        <f t="shared" si="11"/>
        <v>17045</v>
      </c>
      <c r="G19" s="47">
        <f t="shared" si="12"/>
        <v>19.362717255481087</v>
      </c>
      <c r="H19" s="48">
        <v>9333</v>
      </c>
      <c r="I19" s="49">
        <v>5366</v>
      </c>
      <c r="J19" s="31">
        <f t="shared" si="13"/>
        <v>57.494910532519015</v>
      </c>
      <c r="K19" s="49">
        <v>9182</v>
      </c>
      <c r="L19" s="50">
        <f t="shared" si="14"/>
        <v>17.11144241520686</v>
      </c>
      <c r="M19" s="51">
        <v>457</v>
      </c>
      <c r="N19" s="33">
        <v>280</v>
      </c>
      <c r="O19" s="31">
        <f>N19/M19*100</f>
        <v>61.2691466083151</v>
      </c>
      <c r="P19" s="33">
        <v>177</v>
      </c>
      <c r="Q19" s="50">
        <f>P19/N19*10</f>
        <v>6.321428571428571</v>
      </c>
      <c r="R19" s="52"/>
      <c r="S19" s="53"/>
      <c r="T19" s="54"/>
      <c r="U19" s="268"/>
      <c r="V19" s="55"/>
      <c r="W19" s="39">
        <v>51</v>
      </c>
      <c r="X19" s="56"/>
      <c r="Y19" s="56"/>
      <c r="Z19" s="31"/>
      <c r="AA19" s="69"/>
      <c r="AB19" s="47"/>
      <c r="AC19" s="39">
        <v>768</v>
      </c>
      <c r="AD19" s="70"/>
      <c r="AE19" s="266"/>
      <c r="AF19" s="70"/>
      <c r="AG19" s="50"/>
      <c r="AH19" s="39">
        <v>8192</v>
      </c>
      <c r="AI19" s="71">
        <v>3002</v>
      </c>
      <c r="AJ19" s="74">
        <f>AI19/AH19*100</f>
        <v>36.6455078125</v>
      </c>
      <c r="AK19" s="71">
        <v>7452</v>
      </c>
      <c r="AL19" s="47">
        <f>AK19/AI19*10</f>
        <v>24.823451032644904</v>
      </c>
      <c r="AM19" s="39">
        <v>1810</v>
      </c>
      <c r="AN19" s="72">
        <v>155</v>
      </c>
      <c r="AO19" s="265">
        <f>AN19/AM19*100</f>
        <v>8.56353591160221</v>
      </c>
      <c r="AP19" s="72">
        <v>234</v>
      </c>
      <c r="AQ19" s="47">
        <f>AP19/AN19*10</f>
        <v>15.096774193548388</v>
      </c>
      <c r="AR19" s="39"/>
      <c r="AS19" s="70"/>
      <c r="AT19" s="70"/>
      <c r="AU19" s="70"/>
      <c r="AV19" s="60"/>
      <c r="AW19" s="63"/>
      <c r="AX19" s="70"/>
      <c r="AY19" s="70"/>
      <c r="AZ19" s="70"/>
      <c r="BA19" s="47"/>
      <c r="BB19" s="39">
        <v>147</v>
      </c>
      <c r="BC19" s="64"/>
      <c r="BD19" s="64"/>
      <c r="BE19" s="64"/>
      <c r="BF19" s="47"/>
      <c r="BG19" s="63"/>
      <c r="BH19" s="73"/>
      <c r="BI19" s="73"/>
      <c r="BJ19" s="73"/>
      <c r="BK19" s="47"/>
      <c r="BL19" s="63"/>
      <c r="BM19" s="70"/>
      <c r="BN19" s="70"/>
      <c r="BO19" s="70"/>
      <c r="BP19" s="47"/>
      <c r="BQ19" s="51"/>
      <c r="BR19" s="68"/>
      <c r="BS19" s="31"/>
      <c r="BT19" s="68"/>
      <c r="BU19" s="47"/>
    </row>
    <row r="20" spans="1:73" ht="16.5" customHeight="1">
      <c r="A20" s="26" t="s">
        <v>9</v>
      </c>
      <c r="B20" s="262">
        <v>232</v>
      </c>
      <c r="C20" s="44">
        <f t="shared" si="8"/>
        <v>15142</v>
      </c>
      <c r="D20" s="45">
        <f t="shared" si="9"/>
        <v>5758</v>
      </c>
      <c r="E20" s="46">
        <f t="shared" si="10"/>
        <v>38.02668075551446</v>
      </c>
      <c r="F20" s="45">
        <f t="shared" si="11"/>
        <v>11716</v>
      </c>
      <c r="G20" s="47">
        <f t="shared" si="12"/>
        <v>20.347342827370618</v>
      </c>
      <c r="H20" s="48">
        <v>6554</v>
      </c>
      <c r="I20" s="49">
        <v>4874</v>
      </c>
      <c r="J20" s="31">
        <f t="shared" si="13"/>
        <v>74.36679890143424</v>
      </c>
      <c r="K20" s="49">
        <v>10220</v>
      </c>
      <c r="L20" s="50">
        <f t="shared" si="14"/>
        <v>20.96840377513336</v>
      </c>
      <c r="M20" s="51">
        <v>325</v>
      </c>
      <c r="N20" s="33"/>
      <c r="O20" s="31"/>
      <c r="P20" s="33"/>
      <c r="Q20" s="47"/>
      <c r="R20" s="52">
        <v>5</v>
      </c>
      <c r="S20" s="53"/>
      <c r="T20" s="54"/>
      <c r="U20" s="268"/>
      <c r="V20" s="55"/>
      <c r="W20" s="39">
        <v>201</v>
      </c>
      <c r="X20" s="56"/>
      <c r="Y20" s="56">
        <v>163</v>
      </c>
      <c r="Z20" s="31">
        <f>Y20/W20*100</f>
        <v>81.09452736318407</v>
      </c>
      <c r="AA20" s="69">
        <v>331</v>
      </c>
      <c r="AB20" s="47">
        <f>AA20/Y20*10</f>
        <v>20.306748466257666</v>
      </c>
      <c r="AC20" s="39">
        <v>3468</v>
      </c>
      <c r="AD20" s="70"/>
      <c r="AE20" s="266"/>
      <c r="AF20" s="70"/>
      <c r="AG20" s="50"/>
      <c r="AH20" s="39">
        <v>3575</v>
      </c>
      <c r="AI20" s="71">
        <v>493</v>
      </c>
      <c r="AJ20" s="74">
        <f>AI20/AH20*100</f>
        <v>13.79020979020979</v>
      </c>
      <c r="AK20" s="71">
        <v>812</v>
      </c>
      <c r="AL20" s="47">
        <f>AK20/AI20*10</f>
        <v>16.470588235294116</v>
      </c>
      <c r="AM20" s="39">
        <v>794</v>
      </c>
      <c r="AN20" s="72">
        <v>228</v>
      </c>
      <c r="AO20" s="265">
        <f>AN20/AM20*100</f>
        <v>28.71536523929471</v>
      </c>
      <c r="AP20" s="72">
        <v>353</v>
      </c>
      <c r="AQ20" s="47">
        <f>AP20/AN20*10</f>
        <v>15.482456140350877</v>
      </c>
      <c r="AR20" s="39">
        <v>8</v>
      </c>
      <c r="AS20" s="70"/>
      <c r="AT20" s="70"/>
      <c r="AU20" s="70"/>
      <c r="AV20" s="60"/>
      <c r="AW20" s="63">
        <v>0</v>
      </c>
      <c r="AX20" s="70"/>
      <c r="AY20" s="70"/>
      <c r="AZ20" s="70"/>
      <c r="BA20" s="47"/>
      <c r="BB20" s="39">
        <v>212</v>
      </c>
      <c r="BC20" s="64"/>
      <c r="BD20" s="64"/>
      <c r="BE20" s="64"/>
      <c r="BF20" s="47"/>
      <c r="BG20" s="63"/>
      <c r="BH20" s="73"/>
      <c r="BI20" s="73"/>
      <c r="BJ20" s="73"/>
      <c r="BK20" s="47"/>
      <c r="BL20" s="63"/>
      <c r="BM20" s="70"/>
      <c r="BN20" s="70"/>
      <c r="BO20" s="70"/>
      <c r="BP20" s="47"/>
      <c r="BQ20" s="51"/>
      <c r="BR20" s="68"/>
      <c r="BS20" s="31"/>
      <c r="BT20" s="68"/>
      <c r="BU20" s="47"/>
    </row>
    <row r="21" spans="1:73" ht="16.5" customHeight="1">
      <c r="A21" s="26" t="s">
        <v>10</v>
      </c>
      <c r="B21" s="262">
        <v>399</v>
      </c>
      <c r="C21" s="44">
        <f t="shared" si="8"/>
        <v>15696</v>
      </c>
      <c r="D21" s="45">
        <f t="shared" si="9"/>
        <v>3781</v>
      </c>
      <c r="E21" s="46">
        <f t="shared" si="10"/>
        <v>24.08893985728848</v>
      </c>
      <c r="F21" s="45">
        <f t="shared" si="11"/>
        <v>5374</v>
      </c>
      <c r="G21" s="47">
        <f t="shared" si="12"/>
        <v>14.213171118751653</v>
      </c>
      <c r="H21" s="48">
        <v>4324</v>
      </c>
      <c r="I21" s="49">
        <v>2982</v>
      </c>
      <c r="J21" s="31">
        <f t="shared" si="13"/>
        <v>68.96392229417206</v>
      </c>
      <c r="K21" s="49">
        <v>4423</v>
      </c>
      <c r="L21" s="50">
        <f t="shared" si="14"/>
        <v>14.83232729711603</v>
      </c>
      <c r="M21" s="51">
        <v>1812</v>
      </c>
      <c r="N21" s="33">
        <v>466</v>
      </c>
      <c r="O21" s="31">
        <f>N21/M21*100</f>
        <v>25.717439293598233</v>
      </c>
      <c r="P21" s="33">
        <v>405</v>
      </c>
      <c r="Q21" s="50">
        <f>P21/N21*10</f>
        <v>8.69098712446352</v>
      </c>
      <c r="R21" s="52">
        <v>998</v>
      </c>
      <c r="S21" s="53"/>
      <c r="T21" s="54"/>
      <c r="U21" s="268"/>
      <c r="V21" s="55"/>
      <c r="W21" s="39"/>
      <c r="X21" s="56"/>
      <c r="Y21" s="56"/>
      <c r="Z21" s="31"/>
      <c r="AA21" s="69"/>
      <c r="AB21" s="47"/>
      <c r="AC21" s="39">
        <v>2016</v>
      </c>
      <c r="AD21" s="70"/>
      <c r="AE21" s="266"/>
      <c r="AF21" s="70"/>
      <c r="AG21" s="50"/>
      <c r="AH21" s="39">
        <v>2479</v>
      </c>
      <c r="AI21" s="71">
        <v>23</v>
      </c>
      <c r="AJ21" s="74">
        <f>AI21/AH21*100</f>
        <v>0.927793465106898</v>
      </c>
      <c r="AK21" s="71">
        <v>45</v>
      </c>
      <c r="AL21" s="47">
        <f>AK21/AI21*10</f>
        <v>19.565217391304348</v>
      </c>
      <c r="AM21" s="39">
        <v>3410</v>
      </c>
      <c r="AN21" s="72">
        <v>310</v>
      </c>
      <c r="AO21" s="265">
        <f>AN21/AM21*100</f>
        <v>9.090909090909092</v>
      </c>
      <c r="AP21" s="72">
        <v>501</v>
      </c>
      <c r="AQ21" s="47">
        <f>AP21/AN21*10</f>
        <v>16.161290322580648</v>
      </c>
      <c r="AR21" s="39"/>
      <c r="AS21" s="70"/>
      <c r="AT21" s="70"/>
      <c r="AU21" s="70"/>
      <c r="AV21" s="60"/>
      <c r="AW21" s="63">
        <v>497</v>
      </c>
      <c r="AX21" s="70"/>
      <c r="AY21" s="70"/>
      <c r="AZ21" s="70"/>
      <c r="BA21" s="47"/>
      <c r="BB21" s="39">
        <v>160</v>
      </c>
      <c r="BC21" s="64"/>
      <c r="BD21" s="64"/>
      <c r="BE21" s="64"/>
      <c r="BF21" s="47"/>
      <c r="BG21" s="63"/>
      <c r="BH21" s="73"/>
      <c r="BI21" s="73"/>
      <c r="BJ21" s="73"/>
      <c r="BK21" s="47"/>
      <c r="BL21" s="63"/>
      <c r="BM21" s="70"/>
      <c r="BN21" s="70"/>
      <c r="BO21" s="70"/>
      <c r="BP21" s="47"/>
      <c r="BQ21" s="51">
        <v>859</v>
      </c>
      <c r="BR21" s="68">
        <v>50</v>
      </c>
      <c r="BS21" s="31">
        <f>BR21/BQ21*100</f>
        <v>5.820721769499418</v>
      </c>
      <c r="BT21" s="68">
        <v>25</v>
      </c>
      <c r="BU21" s="47">
        <f>BT21/BR21*10</f>
        <v>5</v>
      </c>
    </row>
    <row r="22" spans="1:73" ht="15" customHeight="1">
      <c r="A22" s="26" t="s">
        <v>21</v>
      </c>
      <c r="B22" s="262">
        <v>724</v>
      </c>
      <c r="C22" s="44">
        <f t="shared" si="8"/>
        <v>25942</v>
      </c>
      <c r="D22" s="45">
        <f t="shared" si="9"/>
        <v>14017</v>
      </c>
      <c r="E22" s="46">
        <f t="shared" si="10"/>
        <v>54.03207154421401</v>
      </c>
      <c r="F22" s="45">
        <f t="shared" si="11"/>
        <v>44678</v>
      </c>
      <c r="G22" s="47">
        <f t="shared" si="12"/>
        <v>31.874152814439608</v>
      </c>
      <c r="H22" s="48">
        <v>13453</v>
      </c>
      <c r="I22" s="49">
        <v>10674</v>
      </c>
      <c r="J22" s="31">
        <f t="shared" si="13"/>
        <v>79.34289749498254</v>
      </c>
      <c r="K22" s="49">
        <v>37638</v>
      </c>
      <c r="L22" s="50">
        <f t="shared" si="14"/>
        <v>35.26138279932547</v>
      </c>
      <c r="M22" s="51">
        <v>1860</v>
      </c>
      <c r="N22" s="33">
        <v>1743</v>
      </c>
      <c r="O22" s="31">
        <f>N22/M22*100</f>
        <v>93.70967741935485</v>
      </c>
      <c r="P22" s="33">
        <v>2901</v>
      </c>
      <c r="Q22" s="50">
        <f>P22/N22*10</f>
        <v>16.64371772805508</v>
      </c>
      <c r="R22" s="52"/>
      <c r="S22" s="53"/>
      <c r="T22" s="54"/>
      <c r="U22" s="268"/>
      <c r="V22" s="55"/>
      <c r="W22" s="39">
        <v>270</v>
      </c>
      <c r="X22" s="56"/>
      <c r="Y22" s="56">
        <v>270</v>
      </c>
      <c r="Z22" s="31">
        <f>Y22/W22*100</f>
        <v>100</v>
      </c>
      <c r="AA22" s="49">
        <v>732</v>
      </c>
      <c r="AB22" s="47">
        <f>AA22/Y22*10</f>
        <v>27.111111111111114</v>
      </c>
      <c r="AC22" s="39">
        <v>3411</v>
      </c>
      <c r="AD22" s="57">
        <v>320</v>
      </c>
      <c r="AE22" s="266">
        <f>AD22/AC22*100</f>
        <v>9.381413075344474</v>
      </c>
      <c r="AF22" s="57">
        <v>508</v>
      </c>
      <c r="AG22" s="50">
        <f>AF22/AD22*10</f>
        <v>15.875</v>
      </c>
      <c r="AH22" s="39">
        <v>3932</v>
      </c>
      <c r="AI22" s="59">
        <v>474</v>
      </c>
      <c r="AJ22" s="74">
        <f>AI22/AH22*100</f>
        <v>12.054933875890132</v>
      </c>
      <c r="AK22" s="59">
        <v>1393</v>
      </c>
      <c r="AL22" s="47">
        <f>AK22/AI22*10</f>
        <v>29.38818565400844</v>
      </c>
      <c r="AM22" s="39">
        <v>1078</v>
      </c>
      <c r="AN22" s="61">
        <v>319</v>
      </c>
      <c r="AO22" s="265">
        <f>AN22/AM22*100</f>
        <v>29.591836734693878</v>
      </c>
      <c r="AP22" s="61">
        <v>833</v>
      </c>
      <c r="AQ22" s="47">
        <f>AP22/AN22*10</f>
        <v>26.112852664576806</v>
      </c>
      <c r="AR22" s="39">
        <v>1136</v>
      </c>
      <c r="AS22" s="57"/>
      <c r="AT22" s="57"/>
      <c r="AU22" s="57"/>
      <c r="AV22" s="62"/>
      <c r="AW22" s="63">
        <v>50</v>
      </c>
      <c r="AX22" s="57"/>
      <c r="AY22" s="57"/>
      <c r="AZ22" s="57"/>
      <c r="BA22" s="58"/>
      <c r="BB22" s="39">
        <v>500</v>
      </c>
      <c r="BC22" s="64"/>
      <c r="BD22" s="64"/>
      <c r="BE22" s="64"/>
      <c r="BF22" s="50"/>
      <c r="BG22" s="63">
        <v>252</v>
      </c>
      <c r="BH22" s="65">
        <v>217</v>
      </c>
      <c r="BI22" s="65">
        <f>BH22/BG22*100</f>
        <v>86.11111111111111</v>
      </c>
      <c r="BJ22" s="65">
        <v>673</v>
      </c>
      <c r="BK22" s="47">
        <f>BJ22/BH22*10</f>
        <v>31.013824884792626</v>
      </c>
      <c r="BL22" s="63"/>
      <c r="BM22" s="57"/>
      <c r="BN22" s="57"/>
      <c r="BO22" s="57"/>
      <c r="BP22" s="58"/>
      <c r="BQ22" s="51"/>
      <c r="BR22" s="68"/>
      <c r="BS22" s="31"/>
      <c r="BT22" s="68"/>
      <c r="BU22" s="47"/>
    </row>
    <row r="23" spans="1:73" ht="15.75" customHeight="1">
      <c r="A23" s="26" t="s">
        <v>22</v>
      </c>
      <c r="B23" s="262">
        <v>1026</v>
      </c>
      <c r="C23" s="44">
        <f t="shared" si="8"/>
        <v>38939</v>
      </c>
      <c r="D23" s="45">
        <f t="shared" si="9"/>
        <v>13656</v>
      </c>
      <c r="E23" s="46">
        <f t="shared" si="10"/>
        <v>35.07023806466524</v>
      </c>
      <c r="F23" s="45">
        <f t="shared" si="11"/>
        <v>40074</v>
      </c>
      <c r="G23" s="47">
        <f t="shared" si="12"/>
        <v>29.345342706502638</v>
      </c>
      <c r="H23" s="48">
        <v>16567</v>
      </c>
      <c r="I23" s="49">
        <v>13026</v>
      </c>
      <c r="J23" s="31">
        <f t="shared" si="13"/>
        <v>78.62618458381118</v>
      </c>
      <c r="K23" s="49">
        <v>38779</v>
      </c>
      <c r="L23" s="50">
        <f t="shared" si="14"/>
        <v>29.77045908183633</v>
      </c>
      <c r="M23" s="51"/>
      <c r="N23" s="33"/>
      <c r="O23" s="34"/>
      <c r="P23" s="33"/>
      <c r="Q23" s="47"/>
      <c r="R23" s="52"/>
      <c r="S23" s="53"/>
      <c r="T23" s="54"/>
      <c r="U23" s="268"/>
      <c r="V23" s="55"/>
      <c r="W23" s="39">
        <v>1860</v>
      </c>
      <c r="X23" s="56"/>
      <c r="Y23" s="56">
        <v>416</v>
      </c>
      <c r="Z23" s="31">
        <f>Y23/W23*100</f>
        <v>22.365591397849464</v>
      </c>
      <c r="AA23" s="49">
        <v>790</v>
      </c>
      <c r="AB23" s="47">
        <f>AA23/Y23*10</f>
        <v>18.990384615384613</v>
      </c>
      <c r="AC23" s="39">
        <v>13121</v>
      </c>
      <c r="AD23" s="57"/>
      <c r="AE23" s="266"/>
      <c r="AF23" s="57"/>
      <c r="AG23" s="47"/>
      <c r="AH23" s="39">
        <v>4778</v>
      </c>
      <c r="AI23" s="59">
        <v>194</v>
      </c>
      <c r="AJ23" s="74">
        <f>AI23/AH23*100</f>
        <v>4.060276266220176</v>
      </c>
      <c r="AK23" s="59">
        <v>465</v>
      </c>
      <c r="AL23" s="47">
        <f>AK23/AI23*10</f>
        <v>23.969072164948454</v>
      </c>
      <c r="AM23" s="39">
        <v>695</v>
      </c>
      <c r="AN23" s="61">
        <v>20</v>
      </c>
      <c r="AO23" s="265">
        <f>AN23/AM23*100</f>
        <v>2.877697841726619</v>
      </c>
      <c r="AP23" s="61">
        <v>40</v>
      </c>
      <c r="AQ23" s="47">
        <f>AP23/AN23*10</f>
        <v>20</v>
      </c>
      <c r="AR23" s="39">
        <v>1825</v>
      </c>
      <c r="AS23" s="57"/>
      <c r="AT23" s="57"/>
      <c r="AU23" s="57"/>
      <c r="AV23" s="62"/>
      <c r="AW23" s="63">
        <v>0</v>
      </c>
      <c r="AX23" s="57"/>
      <c r="AY23" s="57"/>
      <c r="AZ23" s="57"/>
      <c r="BA23" s="58"/>
      <c r="BB23" s="39">
        <v>30</v>
      </c>
      <c r="BC23" s="64"/>
      <c r="BD23" s="64"/>
      <c r="BE23" s="64"/>
      <c r="BF23" s="50"/>
      <c r="BG23" s="63">
        <v>63</v>
      </c>
      <c r="BH23" s="65"/>
      <c r="BI23" s="65"/>
      <c r="BJ23" s="65"/>
      <c r="BK23" s="47"/>
      <c r="BL23" s="63"/>
      <c r="BM23" s="57"/>
      <c r="BN23" s="57"/>
      <c r="BO23" s="57"/>
      <c r="BP23" s="58"/>
      <c r="BQ23" s="51">
        <v>1147</v>
      </c>
      <c r="BR23" s="68">
        <v>713</v>
      </c>
      <c r="BS23" s="31">
        <f>BR23/BQ23*100</f>
        <v>62.16216216216216</v>
      </c>
      <c r="BT23" s="68">
        <v>434</v>
      </c>
      <c r="BU23" s="47">
        <f>BT23/BR23*10</f>
        <v>6.086956521739131</v>
      </c>
    </row>
    <row r="24" spans="1:73" ht="16.5" customHeight="1">
      <c r="A24" s="26" t="s">
        <v>11</v>
      </c>
      <c r="B24" s="262">
        <v>827</v>
      </c>
      <c r="C24" s="44">
        <f t="shared" si="8"/>
        <v>23627</v>
      </c>
      <c r="D24" s="45">
        <f t="shared" si="9"/>
        <v>3626</v>
      </c>
      <c r="E24" s="46">
        <f t="shared" si="10"/>
        <v>15.34684894400474</v>
      </c>
      <c r="F24" s="45">
        <f t="shared" si="11"/>
        <v>7823</v>
      </c>
      <c r="G24" s="47">
        <f t="shared" si="12"/>
        <v>21.574738003309434</v>
      </c>
      <c r="H24" s="48">
        <v>4404</v>
      </c>
      <c r="I24" s="49">
        <v>3096</v>
      </c>
      <c r="J24" s="31">
        <f t="shared" si="13"/>
        <v>70.29972752043598</v>
      </c>
      <c r="K24" s="49">
        <v>6951</v>
      </c>
      <c r="L24" s="50">
        <f t="shared" si="14"/>
        <v>22.451550387596903</v>
      </c>
      <c r="M24" s="51">
        <v>930</v>
      </c>
      <c r="N24" s="33">
        <v>430</v>
      </c>
      <c r="O24" s="34">
        <f>N24/M24*100</f>
        <v>46.236559139784944</v>
      </c>
      <c r="P24" s="33">
        <v>738</v>
      </c>
      <c r="Q24" s="50">
        <f>P24/N24*10</f>
        <v>17.16279069767442</v>
      </c>
      <c r="R24" s="52"/>
      <c r="S24" s="53"/>
      <c r="T24" s="54"/>
      <c r="U24" s="268"/>
      <c r="V24" s="55"/>
      <c r="W24" s="39">
        <v>324</v>
      </c>
      <c r="X24" s="56"/>
      <c r="Y24" s="56">
        <v>100</v>
      </c>
      <c r="Z24" s="31">
        <f>Y24/W24*100</f>
        <v>30.864197530864196</v>
      </c>
      <c r="AA24" s="49">
        <v>134</v>
      </c>
      <c r="AB24" s="47">
        <f>AA24/Y24*10</f>
        <v>13.4</v>
      </c>
      <c r="AC24" s="39">
        <v>15218</v>
      </c>
      <c r="AD24" s="57"/>
      <c r="AE24" s="266"/>
      <c r="AF24" s="57"/>
      <c r="AG24" s="47"/>
      <c r="AH24" s="39">
        <v>1297</v>
      </c>
      <c r="AI24" s="59"/>
      <c r="AJ24" s="74"/>
      <c r="AK24" s="59"/>
      <c r="AL24" s="47"/>
      <c r="AM24" s="39">
        <v>1454</v>
      </c>
      <c r="AN24" s="61"/>
      <c r="AO24" s="265"/>
      <c r="AP24" s="61"/>
      <c r="AQ24" s="47"/>
      <c r="AR24" s="39">
        <v>0</v>
      </c>
      <c r="AS24" s="57"/>
      <c r="AT24" s="57"/>
      <c r="AU24" s="57"/>
      <c r="AV24" s="62"/>
      <c r="AW24" s="63"/>
      <c r="AX24" s="57"/>
      <c r="AY24" s="57"/>
      <c r="AZ24" s="57"/>
      <c r="BA24" s="58"/>
      <c r="BB24" s="39"/>
      <c r="BC24" s="64"/>
      <c r="BD24" s="64"/>
      <c r="BE24" s="64"/>
      <c r="BF24" s="50"/>
      <c r="BG24" s="63"/>
      <c r="BH24" s="65"/>
      <c r="BI24" s="65"/>
      <c r="BJ24" s="65"/>
      <c r="BK24" s="47"/>
      <c r="BL24" s="63"/>
      <c r="BM24" s="57"/>
      <c r="BN24" s="57"/>
      <c r="BO24" s="57"/>
      <c r="BP24" s="58"/>
      <c r="BQ24" s="51"/>
      <c r="BR24" s="68"/>
      <c r="BS24" s="31"/>
      <c r="BT24" s="68"/>
      <c r="BU24" s="47"/>
    </row>
    <row r="25" spans="1:73" ht="16.5" customHeight="1">
      <c r="A25" s="26" t="s">
        <v>12</v>
      </c>
      <c r="B25" s="262">
        <v>1491</v>
      </c>
      <c r="C25" s="44">
        <f t="shared" si="8"/>
        <v>41139</v>
      </c>
      <c r="D25" s="45">
        <f>I25+N25+S25+Y25+AD25+AI25+AN25+AS25+AX25+BC25+BH25+BM25</f>
        <v>13968</v>
      </c>
      <c r="E25" s="46">
        <f t="shared" si="10"/>
        <v>33.95318311091665</v>
      </c>
      <c r="F25" s="45">
        <f>K25+P25+U25+AA25+AF25+AK25+AP25+AU25+AZ25+BE25+BJ25+BO25</f>
        <v>45070</v>
      </c>
      <c r="G25" s="47">
        <f>F25/D25*10</f>
        <v>32.266609392898054</v>
      </c>
      <c r="H25" s="48">
        <v>15910</v>
      </c>
      <c r="I25" s="49">
        <v>11495</v>
      </c>
      <c r="J25" s="31">
        <f>I25/H25*100</f>
        <v>72.25015713387806</v>
      </c>
      <c r="K25" s="49">
        <v>38425</v>
      </c>
      <c r="L25" s="50">
        <f>K25/I25*10</f>
        <v>33.42757720748152</v>
      </c>
      <c r="M25" s="51">
        <v>937</v>
      </c>
      <c r="N25" s="33">
        <v>440</v>
      </c>
      <c r="O25" s="34">
        <f>N25/M25*100</f>
        <v>46.95837780149413</v>
      </c>
      <c r="P25" s="33">
        <v>1221</v>
      </c>
      <c r="Q25" s="50">
        <f>P25/N25*10</f>
        <v>27.75</v>
      </c>
      <c r="R25" s="52"/>
      <c r="S25" s="53"/>
      <c r="T25" s="54"/>
      <c r="U25" s="268"/>
      <c r="V25" s="55"/>
      <c r="W25" s="75">
        <v>2059</v>
      </c>
      <c r="X25" s="76"/>
      <c r="Y25" s="76">
        <v>1523</v>
      </c>
      <c r="Z25" s="31">
        <f>Y25/W25*100</f>
        <v>73.96794560466246</v>
      </c>
      <c r="AA25" s="49">
        <v>3874</v>
      </c>
      <c r="AB25" s="47">
        <f>AA25/Y25*10</f>
        <v>25.436638214051214</v>
      </c>
      <c r="AC25" s="39">
        <v>11382</v>
      </c>
      <c r="AD25" s="70">
        <v>54</v>
      </c>
      <c r="AE25" s="266">
        <f>AD25/AC25*100</f>
        <v>0.4744333157617291</v>
      </c>
      <c r="AF25" s="73">
        <v>157</v>
      </c>
      <c r="AG25" s="47">
        <f>AF25/AD25*10</f>
        <v>29.074074074074076</v>
      </c>
      <c r="AH25" s="39">
        <v>8928</v>
      </c>
      <c r="AI25" s="71">
        <v>337</v>
      </c>
      <c r="AJ25" s="74">
        <f>AI25/AH25*100</f>
        <v>3.774641577060932</v>
      </c>
      <c r="AK25" s="71">
        <v>959</v>
      </c>
      <c r="AL25" s="47">
        <f>AK25/AI25*10</f>
        <v>28.456973293768545</v>
      </c>
      <c r="AM25" s="39">
        <v>1549</v>
      </c>
      <c r="AN25" s="72">
        <v>119</v>
      </c>
      <c r="AO25" s="265">
        <f>AN25/AM25*100</f>
        <v>7.6823757262750165</v>
      </c>
      <c r="AP25" s="72">
        <v>434</v>
      </c>
      <c r="AQ25" s="47">
        <f>AP25/AN25*10</f>
        <v>36.470588235294116</v>
      </c>
      <c r="AR25" s="39">
        <v>0</v>
      </c>
      <c r="AS25" s="70"/>
      <c r="AT25" s="70"/>
      <c r="AU25" s="70"/>
      <c r="AV25" s="60"/>
      <c r="AW25" s="63">
        <v>70</v>
      </c>
      <c r="AX25" s="70"/>
      <c r="AY25" s="70"/>
      <c r="AZ25" s="70"/>
      <c r="BA25" s="47"/>
      <c r="BB25" s="39">
        <v>103</v>
      </c>
      <c r="BC25" s="64"/>
      <c r="BD25" s="64"/>
      <c r="BE25" s="64"/>
      <c r="BF25" s="47"/>
      <c r="BG25" s="63">
        <v>201</v>
      </c>
      <c r="BH25" s="73"/>
      <c r="BI25" s="65"/>
      <c r="BJ25" s="73"/>
      <c r="BK25" s="47"/>
      <c r="BL25" s="63"/>
      <c r="BM25" s="70"/>
      <c r="BN25" s="70"/>
      <c r="BO25" s="70"/>
      <c r="BP25" s="47"/>
      <c r="BQ25" s="51"/>
      <c r="BR25" s="68"/>
      <c r="BS25" s="31"/>
      <c r="BT25" s="68"/>
      <c r="BU25" s="47"/>
    </row>
    <row r="26" spans="1:73" ht="17.25" customHeight="1">
      <c r="A26" s="26" t="s">
        <v>23</v>
      </c>
      <c r="B26" s="262">
        <v>1349</v>
      </c>
      <c r="C26" s="44">
        <f t="shared" si="8"/>
        <v>58520</v>
      </c>
      <c r="D26" s="45">
        <f>I26+N26+S26+Y26+AD26+AI26+AN26+AS26+AX26+BC26+BH26+BM26</f>
        <v>17430</v>
      </c>
      <c r="E26" s="46">
        <f t="shared" si="10"/>
        <v>29.784688995215312</v>
      </c>
      <c r="F26" s="45">
        <f>K26+P26+U26+AA26+AF26+AK26+AP26+AU26+AZ26+BE26+BJ26+BO26</f>
        <v>55169</v>
      </c>
      <c r="G26" s="47">
        <f>F26/D26*10</f>
        <v>31.651749856569133</v>
      </c>
      <c r="H26" s="48">
        <v>17084</v>
      </c>
      <c r="I26" s="49">
        <v>14626</v>
      </c>
      <c r="J26" s="31">
        <f>I26/H26*100</f>
        <v>85.61226878951065</v>
      </c>
      <c r="K26" s="49">
        <v>47991</v>
      </c>
      <c r="L26" s="50">
        <f>K26/I26*10</f>
        <v>32.81211541091207</v>
      </c>
      <c r="M26" s="51">
        <v>348</v>
      </c>
      <c r="N26" s="33">
        <v>336</v>
      </c>
      <c r="O26" s="34">
        <f>N26/M26*100</f>
        <v>96.55172413793103</v>
      </c>
      <c r="P26" s="33">
        <v>775</v>
      </c>
      <c r="Q26" s="50">
        <f>P26/N26*10</f>
        <v>23.06547619047619</v>
      </c>
      <c r="R26" s="52"/>
      <c r="S26" s="53"/>
      <c r="T26" s="54"/>
      <c r="U26" s="268"/>
      <c r="V26" s="55"/>
      <c r="W26" s="39">
        <v>678</v>
      </c>
      <c r="X26" s="56"/>
      <c r="Y26" s="56">
        <v>353</v>
      </c>
      <c r="Z26" s="56">
        <f>Y26/W26*100</f>
        <v>52.06489675516224</v>
      </c>
      <c r="AA26" s="49">
        <v>714</v>
      </c>
      <c r="AB26" s="47">
        <f>AA26/Y26*10</f>
        <v>20.226628895184135</v>
      </c>
      <c r="AC26" s="39">
        <v>27810</v>
      </c>
      <c r="AD26" s="57">
        <v>250</v>
      </c>
      <c r="AE26" s="266">
        <f>AD26/AC26*100</f>
        <v>0.8989572096368214</v>
      </c>
      <c r="AF26" s="57">
        <v>675</v>
      </c>
      <c r="AG26" s="47">
        <f>AF26/AD26*10</f>
        <v>27</v>
      </c>
      <c r="AH26" s="39">
        <v>10498</v>
      </c>
      <c r="AI26" s="59">
        <v>1765</v>
      </c>
      <c r="AJ26" s="74">
        <f>AI26/AH26*100</f>
        <v>16.8127262335683</v>
      </c>
      <c r="AK26" s="59">
        <v>4814</v>
      </c>
      <c r="AL26" s="47">
        <f>AK26/AI26*10</f>
        <v>27.274787535410763</v>
      </c>
      <c r="AM26" s="39">
        <v>1158</v>
      </c>
      <c r="AN26" s="61">
        <v>100</v>
      </c>
      <c r="AO26" s="265">
        <f>AN26/AM26*100</f>
        <v>8.635578583765112</v>
      </c>
      <c r="AP26" s="61">
        <v>200</v>
      </c>
      <c r="AQ26" s="47">
        <f>AP26/AN26*10</f>
        <v>20</v>
      </c>
      <c r="AR26" s="39">
        <v>240</v>
      </c>
      <c r="AS26" s="57"/>
      <c r="AT26" s="57"/>
      <c r="AU26" s="57"/>
      <c r="AV26" s="62"/>
      <c r="AW26" s="63"/>
      <c r="AX26" s="57"/>
      <c r="AY26" s="57"/>
      <c r="AZ26" s="57"/>
      <c r="BA26" s="58"/>
      <c r="BB26" s="39">
        <v>520</v>
      </c>
      <c r="BC26" s="64"/>
      <c r="BD26" s="64"/>
      <c r="BE26" s="64"/>
      <c r="BF26" s="50"/>
      <c r="BG26" s="63"/>
      <c r="BH26" s="65"/>
      <c r="BI26" s="65"/>
      <c r="BJ26" s="65"/>
      <c r="BK26" s="58"/>
      <c r="BL26" s="63">
        <v>184</v>
      </c>
      <c r="BM26" s="57"/>
      <c r="BN26" s="57"/>
      <c r="BO26" s="57"/>
      <c r="BP26" s="58"/>
      <c r="BQ26" s="51"/>
      <c r="BR26" s="68"/>
      <c r="BS26" s="31"/>
      <c r="BT26" s="68"/>
      <c r="BU26" s="47"/>
    </row>
    <row r="27" spans="1:73" ht="16.5" customHeight="1">
      <c r="A27" s="26" t="s">
        <v>13</v>
      </c>
      <c r="B27" s="262">
        <v>1720</v>
      </c>
      <c r="C27" s="44">
        <f t="shared" si="8"/>
        <v>45841</v>
      </c>
      <c r="D27" s="45">
        <f>I27+N27+S27+Y27+AD27+AI27+AN27+AS27+AX27+BC27+BH27+BM27</f>
        <v>22262</v>
      </c>
      <c r="E27" s="46">
        <f>D27/C27*100</f>
        <v>48.563513012368844</v>
      </c>
      <c r="F27" s="45">
        <f>K27+P27+U27+AA27+AF27+AK27+AP27+AU27+AZ27+BE27+BJ27+BO27</f>
        <v>78065</v>
      </c>
      <c r="G27" s="47">
        <f>F27/D27*10</f>
        <v>35.066480999011766</v>
      </c>
      <c r="H27" s="48">
        <v>20570</v>
      </c>
      <c r="I27" s="49">
        <v>15789</v>
      </c>
      <c r="J27" s="31">
        <f>I27/H27*100</f>
        <v>76.75741370928537</v>
      </c>
      <c r="K27" s="49">
        <v>60692</v>
      </c>
      <c r="L27" s="50">
        <f>K27/I27*10</f>
        <v>38.439419849262144</v>
      </c>
      <c r="M27" s="51">
        <v>2791</v>
      </c>
      <c r="N27" s="33">
        <v>1506</v>
      </c>
      <c r="O27" s="34">
        <f>N27/M27*100</f>
        <v>53.959154424937296</v>
      </c>
      <c r="P27" s="33">
        <v>3324</v>
      </c>
      <c r="Q27" s="50">
        <f>P27/N27*10</f>
        <v>22.071713147410357</v>
      </c>
      <c r="R27" s="52"/>
      <c r="S27" s="53"/>
      <c r="T27" s="54"/>
      <c r="U27" s="268"/>
      <c r="V27" s="55"/>
      <c r="W27" s="39">
        <v>3</v>
      </c>
      <c r="X27" s="56"/>
      <c r="Y27" s="56"/>
      <c r="Z27" s="56"/>
      <c r="AA27" s="49"/>
      <c r="AB27" s="47"/>
      <c r="AC27" s="39">
        <v>2705</v>
      </c>
      <c r="AD27" s="57">
        <v>604</v>
      </c>
      <c r="AE27" s="266">
        <f>AD27/AC27*100</f>
        <v>22.32902033271719</v>
      </c>
      <c r="AF27" s="57">
        <v>1048</v>
      </c>
      <c r="AG27" s="47">
        <f>AF27/AD27*10</f>
        <v>17.350993377483444</v>
      </c>
      <c r="AH27" s="39">
        <v>12298</v>
      </c>
      <c r="AI27" s="59">
        <v>4022</v>
      </c>
      <c r="AJ27" s="263">
        <f>AI27/AH27*100</f>
        <v>32.70450479752805</v>
      </c>
      <c r="AK27" s="59">
        <v>12111</v>
      </c>
      <c r="AL27" s="47">
        <f>AK27/AI27*10</f>
        <v>30.111884634510197</v>
      </c>
      <c r="AM27" s="39">
        <v>1487</v>
      </c>
      <c r="AN27" s="61">
        <v>341</v>
      </c>
      <c r="AO27" s="265">
        <f>AN27/AM27*100</f>
        <v>22.93207800941493</v>
      </c>
      <c r="AP27" s="61">
        <v>890</v>
      </c>
      <c r="AQ27" s="47">
        <f>AP27/AN27*10</f>
        <v>26.099706744868033</v>
      </c>
      <c r="AR27" s="39">
        <v>4026</v>
      </c>
      <c r="AS27" s="57"/>
      <c r="AT27" s="57"/>
      <c r="AU27" s="57"/>
      <c r="AV27" s="62"/>
      <c r="AW27" s="63">
        <v>1</v>
      </c>
      <c r="AX27" s="57"/>
      <c r="AY27" s="57"/>
      <c r="AZ27" s="57"/>
      <c r="BA27" s="58"/>
      <c r="BB27" s="39">
        <v>1218</v>
      </c>
      <c r="BC27" s="64"/>
      <c r="BD27" s="64"/>
      <c r="BE27" s="64"/>
      <c r="BF27" s="50"/>
      <c r="BG27" s="63">
        <v>330</v>
      </c>
      <c r="BH27" s="65"/>
      <c r="BI27" s="65"/>
      <c r="BJ27" s="65"/>
      <c r="BK27" s="58"/>
      <c r="BL27" s="63">
        <v>412</v>
      </c>
      <c r="BM27" s="57"/>
      <c r="BN27" s="57"/>
      <c r="BO27" s="57"/>
      <c r="BP27" s="58"/>
      <c r="BQ27" s="51">
        <v>606</v>
      </c>
      <c r="BR27" s="68">
        <v>606</v>
      </c>
      <c r="BS27" s="31">
        <f>BR27/BQ27*100</f>
        <v>100</v>
      </c>
      <c r="BT27" s="68">
        <v>270</v>
      </c>
      <c r="BU27" s="47">
        <f>BT27/BR27*10</f>
        <v>4.455445544554456</v>
      </c>
    </row>
    <row r="28" spans="1:73" ht="16.5" customHeight="1">
      <c r="A28" s="77"/>
      <c r="B28" s="27"/>
      <c r="C28" s="78"/>
      <c r="D28" s="79"/>
      <c r="E28" s="79"/>
      <c r="F28" s="79"/>
      <c r="G28" s="80"/>
      <c r="H28" s="48"/>
      <c r="I28" s="49"/>
      <c r="J28" s="31"/>
      <c r="K28" s="49"/>
      <c r="L28" s="58"/>
      <c r="M28" s="48"/>
      <c r="N28" s="49"/>
      <c r="O28" s="34"/>
      <c r="P28" s="49"/>
      <c r="Q28" s="58"/>
      <c r="R28" s="81"/>
      <c r="S28" s="82"/>
      <c r="T28" s="83"/>
      <c r="U28" s="269"/>
      <c r="V28" s="84"/>
      <c r="W28" s="48"/>
      <c r="X28" s="57"/>
      <c r="Y28" s="49"/>
      <c r="Z28" s="49"/>
      <c r="AA28" s="49"/>
      <c r="AB28" s="47"/>
      <c r="AC28" s="48"/>
      <c r="AD28" s="57"/>
      <c r="AE28" s="266"/>
      <c r="AF28" s="57"/>
      <c r="AG28" s="47"/>
      <c r="AH28" s="48"/>
      <c r="AI28" s="49"/>
      <c r="AJ28" s="49"/>
      <c r="AK28" s="49"/>
      <c r="AL28" s="58"/>
      <c r="AM28" s="48"/>
      <c r="AN28" s="57"/>
      <c r="AO28" s="266"/>
      <c r="AP28" s="57"/>
      <c r="AQ28" s="58"/>
      <c r="AR28" s="48"/>
      <c r="AS28" s="57"/>
      <c r="AT28" s="57"/>
      <c r="AU28" s="57"/>
      <c r="AV28" s="62"/>
      <c r="AW28" s="48"/>
      <c r="AX28" s="57"/>
      <c r="AY28" s="57"/>
      <c r="AZ28" s="57"/>
      <c r="BA28" s="58"/>
      <c r="BB28" s="48"/>
      <c r="BC28" s="57"/>
      <c r="BD28" s="57"/>
      <c r="BE28" s="57"/>
      <c r="BF28" s="50"/>
      <c r="BG28" s="48"/>
      <c r="BH28" s="57"/>
      <c r="BI28" s="65"/>
      <c r="BJ28" s="57"/>
      <c r="BK28" s="58"/>
      <c r="BL28" s="48"/>
      <c r="BM28" s="57"/>
      <c r="BN28" s="57"/>
      <c r="BO28" s="57"/>
      <c r="BP28" s="58"/>
      <c r="BQ28" s="66"/>
      <c r="BR28" s="67"/>
      <c r="BS28" s="31"/>
      <c r="BT28" s="67"/>
      <c r="BU28" s="85"/>
    </row>
    <row r="29" spans="1:73" ht="19.5" customHeight="1">
      <c r="A29" s="86" t="s">
        <v>24</v>
      </c>
      <c r="B29" s="87">
        <f>SUM(B7:B27)</f>
        <v>18557</v>
      </c>
      <c r="C29" s="88">
        <f>SUM(C7:C27)</f>
        <v>553017</v>
      </c>
      <c r="D29" s="89">
        <f>SUM(D7:D27)</f>
        <v>226272</v>
      </c>
      <c r="E29" s="90">
        <f>D29/C29*100</f>
        <v>40.915921210378706</v>
      </c>
      <c r="F29" s="89">
        <f>SUM(F7:F27)</f>
        <v>667587</v>
      </c>
      <c r="G29" s="91">
        <f>F29/D29*10</f>
        <v>29.50373886296139</v>
      </c>
      <c r="H29" s="88">
        <f>SUM(H7:H27)</f>
        <v>228662</v>
      </c>
      <c r="I29" s="89">
        <f>SUM(I7:I27)</f>
        <v>181971</v>
      </c>
      <c r="J29" s="92">
        <f>I29/H29*100</f>
        <v>79.58077861647322</v>
      </c>
      <c r="K29" s="89">
        <f>SUM(K7:K27)</f>
        <v>567408</v>
      </c>
      <c r="L29" s="91">
        <f>K29/I29*10</f>
        <v>31.18123217435745</v>
      </c>
      <c r="M29" s="88">
        <f>SUM(M7:M27)</f>
        <v>26377</v>
      </c>
      <c r="N29" s="89">
        <f>SUM(N7:N27)</f>
        <v>17391</v>
      </c>
      <c r="O29" s="92">
        <f>N29/M29*100</f>
        <v>65.93244114190394</v>
      </c>
      <c r="P29" s="89">
        <f>SUM(P7:P27)</f>
        <v>35114</v>
      </c>
      <c r="Q29" s="91">
        <f>P29/N29*10</f>
        <v>20.190903340808465</v>
      </c>
      <c r="R29" s="93">
        <f>SUM(R7:R27)</f>
        <v>1053</v>
      </c>
      <c r="S29" s="94">
        <f>SUM(S8:S27)</f>
        <v>40</v>
      </c>
      <c r="T29" s="95">
        <f>S29/R29*100</f>
        <v>3.798670465337132</v>
      </c>
      <c r="U29" s="270">
        <f>SUM(U8:U27)</f>
        <v>40</v>
      </c>
      <c r="V29" s="96">
        <f>U29/S29*10</f>
        <v>10</v>
      </c>
      <c r="W29" s="88">
        <f>SUM(W7:W27)</f>
        <v>9181</v>
      </c>
      <c r="X29" s="89">
        <f>SUM(X7:X27)</f>
        <v>800</v>
      </c>
      <c r="Y29" s="89">
        <f>SUM(Y7:Y28)</f>
        <v>4273</v>
      </c>
      <c r="Z29" s="92">
        <f>Y29/W29*100</f>
        <v>46.54177104890535</v>
      </c>
      <c r="AA29" s="89">
        <f>SUM(AA7:AA28)</f>
        <v>9513</v>
      </c>
      <c r="AB29" s="91">
        <f>AA29/Y29*10</f>
        <v>22.263047039550663</v>
      </c>
      <c r="AC29" s="88">
        <f>SUM(AC7:AC27)</f>
        <v>139762</v>
      </c>
      <c r="AD29" s="89">
        <f>SUM(AD7:AD27)</f>
        <v>2209</v>
      </c>
      <c r="AE29" s="271">
        <f>AD29/AC29*100</f>
        <v>1.580544067772356</v>
      </c>
      <c r="AF29" s="89">
        <f>SUM(AF8:AF27)</f>
        <v>4161</v>
      </c>
      <c r="AG29" s="97">
        <f>AF29/AD29*10</f>
        <v>18.83657763693979</v>
      </c>
      <c r="AH29" s="88">
        <f>SUM(AH7:AH27)</f>
        <v>95145</v>
      </c>
      <c r="AI29" s="89">
        <f>SUM(AI7:AI27)</f>
        <v>16321</v>
      </c>
      <c r="AJ29" s="98">
        <f>AI29/AH29*100</f>
        <v>17.153817856955172</v>
      </c>
      <c r="AK29" s="89">
        <f>SUM(AK7:AK27)</f>
        <v>41957</v>
      </c>
      <c r="AL29" s="91">
        <f>AK29/AI29*10</f>
        <v>25.707370871882848</v>
      </c>
      <c r="AM29" s="88">
        <f>SUM(AM7:AM27)</f>
        <v>32817</v>
      </c>
      <c r="AN29" s="100">
        <f>SUM(AN7:AN27)</f>
        <v>3850</v>
      </c>
      <c r="AO29" s="90">
        <f>AN29/AM29*100</f>
        <v>11.73172441112838</v>
      </c>
      <c r="AP29" s="100">
        <f>SUM(AP7:AP27)</f>
        <v>8721</v>
      </c>
      <c r="AQ29" s="91">
        <f>AP29/AN29*10</f>
        <v>22.651948051948054</v>
      </c>
      <c r="AR29" s="88">
        <f>SUM(AR7:AR27)</f>
        <v>10538</v>
      </c>
      <c r="AS29" s="101"/>
      <c r="AT29" s="101"/>
      <c r="AU29" s="101"/>
      <c r="AV29" s="99"/>
      <c r="AW29" s="88">
        <f>SUM(AW7:AW27)</f>
        <v>1167</v>
      </c>
      <c r="AX29" s="101"/>
      <c r="AY29" s="101"/>
      <c r="AZ29" s="101"/>
      <c r="BA29" s="91"/>
      <c r="BB29" s="88">
        <f>SUM(BB7:BB27)</f>
        <v>5354</v>
      </c>
      <c r="BC29" s="101"/>
      <c r="BD29" s="101"/>
      <c r="BE29" s="101"/>
      <c r="BF29" s="102"/>
      <c r="BG29" s="88">
        <f>SUM(BG7:BG27)</f>
        <v>1091</v>
      </c>
      <c r="BH29" s="100">
        <f>SUM(BH7:BH27)</f>
        <v>217</v>
      </c>
      <c r="BI29" s="65">
        <f>BH29/BG29*100</f>
        <v>19.890009165902843</v>
      </c>
      <c r="BJ29" s="100">
        <f>SUM(BJ7:BJ27)</f>
        <v>673</v>
      </c>
      <c r="BK29" s="91">
        <f>BJ29/BH29*10</f>
        <v>31.013824884792626</v>
      </c>
      <c r="BL29" s="88">
        <f>SUM(BL7:BL27)</f>
        <v>1870</v>
      </c>
      <c r="BM29" s="101"/>
      <c r="BN29" s="101"/>
      <c r="BO29" s="101"/>
      <c r="BP29" s="91"/>
      <c r="BQ29" s="88">
        <f>SUM(BQ7:BQ27)</f>
        <v>7277</v>
      </c>
      <c r="BR29" s="89">
        <f>SUM(BR7:BR27)</f>
        <v>4737</v>
      </c>
      <c r="BS29" s="92">
        <f>BR29/BQ29*100</f>
        <v>65.09550638999588</v>
      </c>
      <c r="BT29" s="89">
        <f>SUM(BT7:BT27)</f>
        <v>2633.2</v>
      </c>
      <c r="BU29" s="103">
        <f>BT29/BR29*10</f>
        <v>5.558792484694955</v>
      </c>
    </row>
    <row r="30" spans="1:73" ht="18" customHeight="1" thickBot="1">
      <c r="A30" s="104" t="s">
        <v>15</v>
      </c>
      <c r="B30" s="105">
        <v>19850</v>
      </c>
      <c r="C30" s="106">
        <v>534889</v>
      </c>
      <c r="D30" s="107">
        <v>145614</v>
      </c>
      <c r="E30" s="108">
        <v>27.223218275193545</v>
      </c>
      <c r="F30" s="107">
        <v>258358</v>
      </c>
      <c r="G30" s="109">
        <v>17.742662106665566</v>
      </c>
      <c r="H30" s="106">
        <v>235605</v>
      </c>
      <c r="I30" s="110">
        <v>128043</v>
      </c>
      <c r="J30" s="31">
        <v>54.34646972687337</v>
      </c>
      <c r="K30" s="110">
        <v>233922</v>
      </c>
      <c r="L30" s="111">
        <v>18.269019001429207</v>
      </c>
      <c r="M30" s="106">
        <v>33785</v>
      </c>
      <c r="N30" s="110">
        <v>11235</v>
      </c>
      <c r="O30" s="112">
        <v>33.25440284149771</v>
      </c>
      <c r="P30" s="110">
        <v>17062</v>
      </c>
      <c r="Q30" s="113">
        <v>15.186470850022252</v>
      </c>
      <c r="R30" s="114"/>
      <c r="S30" s="115"/>
      <c r="T30" s="116"/>
      <c r="U30" s="116"/>
      <c r="V30" s="117"/>
      <c r="W30" s="118">
        <v>10418</v>
      </c>
      <c r="X30" s="119"/>
      <c r="Y30" s="119">
        <v>1244</v>
      </c>
      <c r="Z30" s="31">
        <f>Y30/W30*100</f>
        <v>11.94087156843924</v>
      </c>
      <c r="AA30" s="119">
        <v>1108</v>
      </c>
      <c r="AB30" s="111">
        <f>AA30/Y30*10</f>
        <v>8.906752411575562</v>
      </c>
      <c r="AC30" s="118"/>
      <c r="AD30" s="119"/>
      <c r="AE30" s="119"/>
      <c r="AF30" s="119"/>
      <c r="AG30" s="120"/>
      <c r="AH30" s="118">
        <v>101994</v>
      </c>
      <c r="AI30" s="119">
        <v>4832</v>
      </c>
      <c r="AJ30" s="264">
        <f>AI30/AH30*100</f>
        <v>4.737533580406691</v>
      </c>
      <c r="AK30" s="119">
        <v>5821</v>
      </c>
      <c r="AL30" s="111">
        <f>AK30/AI30*10</f>
        <v>12.046771523178808</v>
      </c>
      <c r="AM30" s="118">
        <v>27599</v>
      </c>
      <c r="AN30" s="119">
        <v>70</v>
      </c>
      <c r="AO30" s="267">
        <f>AN30/AM30*100</f>
        <v>0.25363237798470956</v>
      </c>
      <c r="AP30" s="119">
        <v>22</v>
      </c>
      <c r="AQ30" s="111">
        <f>AP30/AN30*10</f>
        <v>3.142857142857143</v>
      </c>
      <c r="AR30" s="118"/>
      <c r="AS30" s="119"/>
      <c r="AT30" s="119"/>
      <c r="AU30" s="119"/>
      <c r="AV30" s="121"/>
      <c r="AW30" s="118"/>
      <c r="AX30" s="119"/>
      <c r="AY30" s="119"/>
      <c r="AZ30" s="119"/>
      <c r="BA30" s="120"/>
      <c r="BB30" s="118"/>
      <c r="BC30" s="119"/>
      <c r="BD30" s="119"/>
      <c r="BE30" s="119"/>
      <c r="BF30" s="120"/>
      <c r="BG30" s="118"/>
      <c r="BH30" s="119"/>
      <c r="BI30" s="119"/>
      <c r="BJ30" s="119"/>
      <c r="BK30" s="120"/>
      <c r="BL30" s="118"/>
      <c r="BM30" s="108"/>
      <c r="BN30" s="108"/>
      <c r="BO30" s="108"/>
      <c r="BP30" s="109"/>
      <c r="BQ30" s="122">
        <v>15947</v>
      </c>
      <c r="BR30" s="107">
        <v>10669</v>
      </c>
      <c r="BS30" s="31">
        <f>BR30/BQ30*100</f>
        <v>66.90286574277293</v>
      </c>
      <c r="BT30" s="107">
        <v>6388.2</v>
      </c>
      <c r="BU30" s="123">
        <v>5.9</v>
      </c>
    </row>
  </sheetData>
  <sheetProtection/>
  <mergeCells count="20">
    <mergeCell ref="AM4:AQ4"/>
    <mergeCell ref="M4:Q4"/>
    <mergeCell ref="W4:AB4"/>
    <mergeCell ref="AC4:AG4"/>
    <mergeCell ref="AH4:AL4"/>
    <mergeCell ref="R4:V4"/>
    <mergeCell ref="AR4:AV4"/>
    <mergeCell ref="AW4:BA4"/>
    <mergeCell ref="BQ4:BU4"/>
    <mergeCell ref="BB4:BF4"/>
    <mergeCell ref="BG4:BK4"/>
    <mergeCell ref="BL4:BP4"/>
    <mergeCell ref="P1:Q1"/>
    <mergeCell ref="AA1:AB1"/>
    <mergeCell ref="BQ1:BU1"/>
    <mergeCell ref="C1:L2"/>
    <mergeCell ref="A4:A6"/>
    <mergeCell ref="B4:B6"/>
    <mergeCell ref="C4:G4"/>
    <mergeCell ref="H4:L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4" manualBreakCount="4">
    <brk id="12" max="65535" man="1"/>
    <brk id="22" max="29" man="1"/>
    <brk id="33" max="29" man="1"/>
    <brk id="5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zoomScalePageLayoutView="0" workbookViewId="0" topLeftCell="A1">
      <selection activeCell="AZ4" sqref="AZ4"/>
    </sheetView>
  </sheetViews>
  <sheetFormatPr defaultColWidth="9.00390625" defaultRowHeight="12.75"/>
  <cols>
    <col min="1" max="1" width="27.375" style="0" customWidth="1"/>
    <col min="2" max="5" width="9.125" style="0" hidden="1" customWidth="1"/>
    <col min="6" max="6" width="9.00390625" style="0" hidden="1" customWidth="1"/>
    <col min="7" max="19" width="9.125" style="0" hidden="1" customWidth="1"/>
    <col min="20" max="20" width="0.12890625" style="0" hidden="1" customWidth="1"/>
    <col min="21" max="33" width="9.125" style="0" hidden="1" customWidth="1"/>
    <col min="34" max="34" width="0.12890625" style="0" hidden="1" customWidth="1"/>
    <col min="35" max="47" width="9.125" style="0" hidden="1" customWidth="1"/>
    <col min="48" max="48" width="24.00390625" style="0" customWidth="1"/>
    <col min="49" max="49" width="21.00390625" style="0" customWidth="1"/>
    <col min="50" max="50" width="20.25390625" style="0" customWidth="1"/>
    <col min="51" max="51" width="23.00390625" style="0" customWidth="1"/>
    <col min="52" max="52" width="23.625" style="0" customWidth="1"/>
  </cols>
  <sheetData>
    <row r="1" spans="1:52" ht="18.75">
      <c r="A1" s="5"/>
      <c r="B1" s="5"/>
      <c r="C1" s="5"/>
      <c r="D1" s="5"/>
      <c r="E1" s="5"/>
      <c r="F1" s="5"/>
      <c r="G1" s="280" t="s">
        <v>53</v>
      </c>
      <c r="H1" s="280"/>
      <c r="I1" s="280"/>
      <c r="J1" s="280"/>
      <c r="K1" s="280"/>
      <c r="L1" s="280"/>
      <c r="M1" s="280"/>
      <c r="N1" s="280"/>
      <c r="O1" s="280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95" t="s">
        <v>53</v>
      </c>
      <c r="AW1" s="296"/>
      <c r="AX1" s="296"/>
      <c r="AY1" s="296"/>
      <c r="AZ1" s="296"/>
    </row>
    <row r="2" spans="1:52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5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125"/>
      <c r="AW2" s="1"/>
      <c r="AX2" s="1"/>
      <c r="AY2" s="124"/>
      <c r="AZ2" s="126">
        <v>42584</v>
      </c>
    </row>
    <row r="3" spans="1:52" ht="15.75">
      <c r="A3" s="291" t="s">
        <v>17</v>
      </c>
      <c r="B3" s="293" t="s">
        <v>27</v>
      </c>
      <c r="C3" s="293"/>
      <c r="D3" s="293"/>
      <c r="E3" s="293"/>
      <c r="F3" s="293"/>
      <c r="G3" s="290" t="s">
        <v>54</v>
      </c>
      <c r="H3" s="290"/>
      <c r="I3" s="290"/>
      <c r="J3" s="290"/>
      <c r="K3" s="290"/>
      <c r="L3" s="290" t="s">
        <v>55</v>
      </c>
      <c r="M3" s="290"/>
      <c r="N3" s="290"/>
      <c r="O3" s="290"/>
      <c r="P3" s="290" t="s">
        <v>56</v>
      </c>
      <c r="Q3" s="290"/>
      <c r="R3" s="290"/>
      <c r="S3" s="290"/>
      <c r="T3" s="290" t="s">
        <v>57</v>
      </c>
      <c r="U3" s="290"/>
      <c r="V3" s="290"/>
      <c r="W3" s="290"/>
      <c r="X3" s="290" t="s">
        <v>58</v>
      </c>
      <c r="Y3" s="290"/>
      <c r="Z3" s="290"/>
      <c r="AA3" s="290"/>
      <c r="AB3" s="290" t="s">
        <v>59</v>
      </c>
      <c r="AC3" s="290"/>
      <c r="AD3" s="290"/>
      <c r="AE3" s="290"/>
      <c r="AF3" s="290" t="s">
        <v>60</v>
      </c>
      <c r="AG3" s="290"/>
      <c r="AH3" s="290"/>
      <c r="AI3" s="290"/>
      <c r="AJ3" s="290" t="s">
        <v>61</v>
      </c>
      <c r="AK3" s="290"/>
      <c r="AL3" s="290"/>
      <c r="AM3" s="290"/>
      <c r="AN3" s="290" t="s">
        <v>62</v>
      </c>
      <c r="AO3" s="290"/>
      <c r="AP3" s="290"/>
      <c r="AQ3" s="290"/>
      <c r="AR3" s="290" t="s">
        <v>63</v>
      </c>
      <c r="AS3" s="290"/>
      <c r="AT3" s="290"/>
      <c r="AU3" s="290"/>
      <c r="AV3" s="290" t="s">
        <v>64</v>
      </c>
      <c r="AW3" s="290"/>
      <c r="AX3" s="290"/>
      <c r="AY3" s="290"/>
      <c r="AZ3" s="294"/>
    </row>
    <row r="4" spans="1:52" ht="90.75" customHeight="1">
      <c r="A4" s="292"/>
      <c r="B4" s="128" t="s">
        <v>65</v>
      </c>
      <c r="C4" s="128" t="s">
        <v>28</v>
      </c>
      <c r="D4" s="128" t="s">
        <v>14</v>
      </c>
      <c r="E4" s="128" t="s">
        <v>29</v>
      </c>
      <c r="F4" s="128" t="s">
        <v>30</v>
      </c>
      <c r="G4" s="128" t="s">
        <v>69</v>
      </c>
      <c r="H4" s="128" t="s">
        <v>67</v>
      </c>
      <c r="I4" s="129" t="s">
        <v>14</v>
      </c>
      <c r="J4" s="128" t="s">
        <v>66</v>
      </c>
      <c r="K4" s="128" t="s">
        <v>68</v>
      </c>
      <c r="L4" s="128" t="s">
        <v>70</v>
      </c>
      <c r="M4" s="128" t="s">
        <v>71</v>
      </c>
      <c r="N4" s="128" t="s">
        <v>66</v>
      </c>
      <c r="O4" s="128" t="s">
        <v>72</v>
      </c>
      <c r="P4" s="128" t="s">
        <v>48</v>
      </c>
      <c r="Q4" s="128" t="s">
        <v>73</v>
      </c>
      <c r="R4" s="128" t="s">
        <v>66</v>
      </c>
      <c r="S4" s="128" t="s">
        <v>74</v>
      </c>
      <c r="T4" s="128" t="s">
        <v>75</v>
      </c>
      <c r="U4" s="128" t="s">
        <v>76</v>
      </c>
      <c r="V4" s="128" t="s">
        <v>77</v>
      </c>
      <c r="W4" s="128" t="s">
        <v>78</v>
      </c>
      <c r="X4" s="128" t="s">
        <v>79</v>
      </c>
      <c r="Y4" s="128" t="s">
        <v>80</v>
      </c>
      <c r="Z4" s="128" t="s">
        <v>81</v>
      </c>
      <c r="AA4" s="128" t="s">
        <v>72</v>
      </c>
      <c r="AB4" s="128" t="s">
        <v>82</v>
      </c>
      <c r="AC4" s="128" t="s">
        <v>83</v>
      </c>
      <c r="AD4" s="128" t="s">
        <v>84</v>
      </c>
      <c r="AE4" s="128" t="s">
        <v>68</v>
      </c>
      <c r="AF4" s="128" t="s">
        <v>48</v>
      </c>
      <c r="AG4" s="128" t="s">
        <v>85</v>
      </c>
      <c r="AH4" s="128" t="s">
        <v>84</v>
      </c>
      <c r="AI4" s="128" t="s">
        <v>86</v>
      </c>
      <c r="AJ4" s="128" t="s">
        <v>75</v>
      </c>
      <c r="AK4" s="128" t="s">
        <v>87</v>
      </c>
      <c r="AL4" s="128" t="s">
        <v>88</v>
      </c>
      <c r="AM4" s="128" t="s">
        <v>89</v>
      </c>
      <c r="AN4" s="128" t="s">
        <v>79</v>
      </c>
      <c r="AO4" s="128" t="s">
        <v>90</v>
      </c>
      <c r="AP4" s="128" t="s">
        <v>91</v>
      </c>
      <c r="AQ4" s="128" t="s">
        <v>92</v>
      </c>
      <c r="AR4" s="128" t="s">
        <v>93</v>
      </c>
      <c r="AS4" s="128" t="s">
        <v>94</v>
      </c>
      <c r="AT4" s="128" t="s">
        <v>95</v>
      </c>
      <c r="AU4" s="128" t="s">
        <v>96</v>
      </c>
      <c r="AV4" s="128" t="s">
        <v>97</v>
      </c>
      <c r="AW4" s="128" t="s">
        <v>98</v>
      </c>
      <c r="AX4" s="128" t="s">
        <v>14</v>
      </c>
      <c r="AY4" s="128" t="s">
        <v>66</v>
      </c>
      <c r="AZ4" s="130" t="s">
        <v>89</v>
      </c>
    </row>
    <row r="5" spans="1:52" ht="18" customHeight="1">
      <c r="A5" s="131" t="s">
        <v>0</v>
      </c>
      <c r="B5" s="132"/>
      <c r="C5" s="132"/>
      <c r="D5" s="132"/>
      <c r="E5" s="133"/>
      <c r="F5" s="133"/>
      <c r="G5" s="134"/>
      <c r="H5" s="20"/>
      <c r="I5" s="135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2"/>
    </row>
    <row r="6" spans="1:52" ht="18" customHeight="1">
      <c r="A6" s="136" t="s">
        <v>18</v>
      </c>
      <c r="B6" s="137"/>
      <c r="C6" s="19"/>
      <c r="D6" s="19"/>
      <c r="E6" s="138"/>
      <c r="F6" s="139"/>
      <c r="G6" s="134">
        <v>6984</v>
      </c>
      <c r="H6" s="20"/>
      <c r="I6" s="140"/>
      <c r="J6" s="20"/>
      <c r="K6" s="141">
        <f aca="true" t="shared" si="0" ref="K6:K26">IF(J6&gt;0,J6/H6*10,"")</f>
      </c>
      <c r="L6" s="21"/>
      <c r="M6" s="21"/>
      <c r="N6" s="21"/>
      <c r="O6" s="20"/>
      <c r="P6" s="21"/>
      <c r="Q6" s="21"/>
      <c r="R6" s="21"/>
      <c r="S6" s="20"/>
      <c r="T6" s="21"/>
      <c r="U6" s="21"/>
      <c r="V6" s="21"/>
      <c r="W6" s="141"/>
      <c r="X6" s="21"/>
      <c r="Y6" s="21"/>
      <c r="Z6" s="21"/>
      <c r="AA6" s="20"/>
      <c r="AB6" s="132"/>
      <c r="AC6" s="132"/>
      <c r="AD6" s="132"/>
      <c r="AE6" s="133"/>
      <c r="AF6" s="20"/>
      <c r="AG6" s="20"/>
      <c r="AH6" s="20"/>
      <c r="AI6" s="20"/>
      <c r="AJ6" s="20"/>
      <c r="AK6" s="20"/>
      <c r="AL6" s="20"/>
      <c r="AM6" s="20"/>
      <c r="AN6" s="20">
        <v>80</v>
      </c>
      <c r="AO6" s="20"/>
      <c r="AP6" s="20"/>
      <c r="AQ6" s="141">
        <f aca="true" t="shared" si="1" ref="AQ6:AQ21">IF(AP6&gt;0,AP6/AO6*10,"")</f>
      </c>
      <c r="AR6" s="20">
        <v>92</v>
      </c>
      <c r="AS6" s="20"/>
      <c r="AT6" s="20"/>
      <c r="AU6" s="23">
        <f aca="true" t="shared" si="2" ref="AU6:AU25">IF(AT6&gt;0,AT6/AS6*10,"")</f>
      </c>
      <c r="AV6" s="20"/>
      <c r="AW6" s="20"/>
      <c r="AX6" s="20"/>
      <c r="AY6" s="20"/>
      <c r="AZ6" s="22"/>
    </row>
    <row r="7" spans="1:52" ht="17.25" customHeight="1">
      <c r="A7" s="136" t="s">
        <v>19</v>
      </c>
      <c r="B7" s="142"/>
      <c r="C7" s="23"/>
      <c r="D7" s="140"/>
      <c r="E7" s="23"/>
      <c r="F7" s="143"/>
      <c r="G7" s="134">
        <v>4885</v>
      </c>
      <c r="H7" s="20"/>
      <c r="I7" s="140"/>
      <c r="J7" s="20"/>
      <c r="K7" s="141">
        <f t="shared" si="0"/>
      </c>
      <c r="L7" s="21"/>
      <c r="M7" s="21"/>
      <c r="N7" s="21"/>
      <c r="O7" s="20"/>
      <c r="P7" s="21"/>
      <c r="Q7" s="21"/>
      <c r="R7" s="21"/>
      <c r="S7" s="20"/>
      <c r="T7" s="21"/>
      <c r="U7" s="21"/>
      <c r="V7" s="21"/>
      <c r="W7" s="141"/>
      <c r="X7" s="20">
        <v>700</v>
      </c>
      <c r="Y7" s="20"/>
      <c r="Z7" s="20"/>
      <c r="AA7" s="20"/>
      <c r="AB7" s="137"/>
      <c r="AC7" s="19"/>
      <c r="AD7" s="19"/>
      <c r="AE7" s="139"/>
      <c r="AF7" s="20"/>
      <c r="AG7" s="20"/>
      <c r="AH7" s="20"/>
      <c r="AI7" s="20"/>
      <c r="AJ7" s="20"/>
      <c r="AK7" s="20"/>
      <c r="AL7" s="20"/>
      <c r="AM7" s="20"/>
      <c r="AN7" s="20">
        <v>639</v>
      </c>
      <c r="AO7" s="20"/>
      <c r="AP7" s="20"/>
      <c r="AQ7" s="141">
        <f t="shared" si="1"/>
      </c>
      <c r="AR7" s="20">
        <v>61</v>
      </c>
      <c r="AS7" s="20"/>
      <c r="AT7" s="20"/>
      <c r="AU7" s="23">
        <f t="shared" si="2"/>
      </c>
      <c r="AV7" s="20">
        <v>581.5</v>
      </c>
      <c r="AW7" s="20">
        <v>18</v>
      </c>
      <c r="AX7" s="127">
        <f>AW7/AV7*100</f>
        <v>3.095442820292347</v>
      </c>
      <c r="AY7" s="20">
        <v>450</v>
      </c>
      <c r="AZ7" s="144">
        <f>IF(AY7&gt;0,AY7/AW7*10,"")</f>
        <v>250</v>
      </c>
    </row>
    <row r="8" spans="1:52" ht="15.75" customHeight="1">
      <c r="A8" s="136" t="s">
        <v>1</v>
      </c>
      <c r="B8" s="142"/>
      <c r="C8" s="23"/>
      <c r="D8" s="140"/>
      <c r="E8" s="23"/>
      <c r="F8" s="143"/>
      <c r="G8" s="134">
        <v>1944</v>
      </c>
      <c r="H8" s="20"/>
      <c r="I8" s="140"/>
      <c r="J8" s="20"/>
      <c r="K8" s="141">
        <f t="shared" si="0"/>
      </c>
      <c r="L8" s="21"/>
      <c r="M8" s="21"/>
      <c r="N8" s="21"/>
      <c r="O8" s="20"/>
      <c r="P8" s="21"/>
      <c r="Q8" s="21"/>
      <c r="R8" s="21"/>
      <c r="S8" s="20"/>
      <c r="T8" s="21"/>
      <c r="U8" s="21"/>
      <c r="V8" s="21"/>
      <c r="W8" s="141"/>
      <c r="X8" s="20"/>
      <c r="Y8" s="20"/>
      <c r="Z8" s="20"/>
      <c r="AA8" s="20"/>
      <c r="AB8" s="137">
        <v>130</v>
      </c>
      <c r="AC8" s="19"/>
      <c r="AD8" s="19"/>
      <c r="AE8" s="139"/>
      <c r="AF8" s="20"/>
      <c r="AG8" s="20"/>
      <c r="AH8" s="20"/>
      <c r="AI8" s="20"/>
      <c r="AJ8" s="20"/>
      <c r="AK8" s="20"/>
      <c r="AL8" s="20"/>
      <c r="AM8" s="20"/>
      <c r="AN8" s="20">
        <v>10</v>
      </c>
      <c r="AO8" s="20"/>
      <c r="AP8" s="20"/>
      <c r="AQ8" s="141">
        <f t="shared" si="1"/>
      </c>
      <c r="AR8" s="20">
        <v>3</v>
      </c>
      <c r="AS8" s="20"/>
      <c r="AT8" s="20"/>
      <c r="AU8" s="23">
        <f t="shared" si="2"/>
      </c>
      <c r="AV8" s="20">
        <v>1</v>
      </c>
      <c r="AW8" s="20"/>
      <c r="AX8" s="127"/>
      <c r="AY8" s="20"/>
      <c r="AZ8" s="22"/>
    </row>
    <row r="9" spans="1:52" ht="17.25" customHeight="1">
      <c r="A9" s="136" t="s">
        <v>2</v>
      </c>
      <c r="B9" s="142"/>
      <c r="C9" s="23"/>
      <c r="D9" s="140"/>
      <c r="E9" s="23"/>
      <c r="F9" s="143"/>
      <c r="G9" s="134">
        <v>4030</v>
      </c>
      <c r="H9" s="20"/>
      <c r="I9" s="140"/>
      <c r="J9" s="20"/>
      <c r="K9" s="141">
        <f t="shared" si="0"/>
      </c>
      <c r="L9" s="21"/>
      <c r="M9" s="21"/>
      <c r="N9" s="21"/>
      <c r="O9" s="20"/>
      <c r="P9" s="21"/>
      <c r="Q9" s="21"/>
      <c r="R9" s="21"/>
      <c r="S9" s="20"/>
      <c r="T9" s="21"/>
      <c r="U9" s="21"/>
      <c r="V9" s="21"/>
      <c r="W9" s="141"/>
      <c r="X9" s="20">
        <v>79</v>
      </c>
      <c r="Y9" s="20"/>
      <c r="Z9" s="20"/>
      <c r="AA9" s="20"/>
      <c r="AB9" s="137">
        <v>1370</v>
      </c>
      <c r="AC9" s="19"/>
      <c r="AD9" s="19"/>
      <c r="AE9" s="139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141">
        <f t="shared" si="1"/>
      </c>
      <c r="AR9" s="20">
        <v>190</v>
      </c>
      <c r="AS9" s="20"/>
      <c r="AT9" s="20"/>
      <c r="AU9" s="23">
        <f t="shared" si="2"/>
      </c>
      <c r="AV9" s="20">
        <v>215</v>
      </c>
      <c r="AW9" s="20"/>
      <c r="AX9" s="127"/>
      <c r="AY9" s="20"/>
      <c r="AZ9" s="144">
        <f>IF(AY9&gt;0,AY9/AW9*10,"")</f>
      </c>
    </row>
    <row r="10" spans="1:52" ht="18" customHeight="1">
      <c r="A10" s="136" t="s">
        <v>16</v>
      </c>
      <c r="B10" s="142"/>
      <c r="C10" s="23"/>
      <c r="D10" s="140"/>
      <c r="E10" s="23"/>
      <c r="F10" s="143"/>
      <c r="G10" s="134">
        <v>14811</v>
      </c>
      <c r="H10" s="20"/>
      <c r="I10" s="140"/>
      <c r="J10" s="20"/>
      <c r="K10" s="141">
        <f t="shared" si="0"/>
      </c>
      <c r="L10" s="21"/>
      <c r="M10" s="21"/>
      <c r="N10" s="21"/>
      <c r="O10" s="20"/>
      <c r="P10" s="21"/>
      <c r="Q10" s="21"/>
      <c r="R10" s="21"/>
      <c r="S10" s="20"/>
      <c r="T10" s="21"/>
      <c r="U10" s="21"/>
      <c r="V10" s="21"/>
      <c r="W10" s="141"/>
      <c r="X10" s="20"/>
      <c r="Y10" s="20"/>
      <c r="Z10" s="20"/>
      <c r="AA10" s="20"/>
      <c r="AB10" s="137"/>
      <c r="AC10" s="19"/>
      <c r="AD10" s="19"/>
      <c r="AE10" s="139"/>
      <c r="AF10" s="20"/>
      <c r="AG10" s="20"/>
      <c r="AH10" s="20"/>
      <c r="AI10" s="20"/>
      <c r="AJ10" s="20"/>
      <c r="AK10" s="20"/>
      <c r="AL10" s="20"/>
      <c r="AM10" s="20"/>
      <c r="AN10" s="20">
        <v>500</v>
      </c>
      <c r="AO10" s="20"/>
      <c r="AP10" s="20"/>
      <c r="AQ10" s="141">
        <f t="shared" si="1"/>
      </c>
      <c r="AR10" s="20">
        <v>10</v>
      </c>
      <c r="AS10" s="20"/>
      <c r="AT10" s="20"/>
      <c r="AU10" s="23">
        <f t="shared" si="2"/>
      </c>
      <c r="AV10" s="20"/>
      <c r="AW10" s="20"/>
      <c r="AX10" s="127"/>
      <c r="AY10" s="20"/>
      <c r="AZ10" s="22"/>
    </row>
    <row r="11" spans="1:52" ht="15.75" customHeight="1">
      <c r="A11" s="136" t="s">
        <v>3</v>
      </c>
      <c r="B11" s="142"/>
      <c r="C11" s="23"/>
      <c r="D11" s="140"/>
      <c r="E11" s="23"/>
      <c r="F11" s="143"/>
      <c r="G11" s="134">
        <v>18331</v>
      </c>
      <c r="H11" s="20"/>
      <c r="I11" s="140"/>
      <c r="J11" s="20"/>
      <c r="K11" s="141">
        <f t="shared" si="0"/>
      </c>
      <c r="L11" s="21"/>
      <c r="M11" s="21"/>
      <c r="N11" s="21"/>
      <c r="O11" s="20"/>
      <c r="P11" s="21"/>
      <c r="Q11" s="21"/>
      <c r="R11" s="21"/>
      <c r="S11" s="20"/>
      <c r="T11" s="20">
        <v>1210</v>
      </c>
      <c r="U11" s="20">
        <v>350</v>
      </c>
      <c r="V11" s="20">
        <v>302</v>
      </c>
      <c r="W11" s="141"/>
      <c r="X11" s="20"/>
      <c r="Y11" s="20"/>
      <c r="Z11" s="20"/>
      <c r="AA11" s="20"/>
      <c r="AB11" s="137"/>
      <c r="AC11" s="19"/>
      <c r="AD11" s="19"/>
      <c r="AE11" s="139"/>
      <c r="AF11" s="20"/>
      <c r="AG11" s="20"/>
      <c r="AH11" s="20"/>
      <c r="AI11" s="20"/>
      <c r="AJ11" s="20"/>
      <c r="AK11" s="20"/>
      <c r="AL11" s="20"/>
      <c r="AM11" s="20"/>
      <c r="AN11" s="20">
        <v>285</v>
      </c>
      <c r="AO11" s="20"/>
      <c r="AP11" s="20"/>
      <c r="AQ11" s="141">
        <f t="shared" si="1"/>
      </c>
      <c r="AR11" s="20">
        <v>26.3</v>
      </c>
      <c r="AS11" s="20"/>
      <c r="AT11" s="20"/>
      <c r="AU11" s="23">
        <f t="shared" si="2"/>
      </c>
      <c r="AV11" s="20">
        <v>18.7</v>
      </c>
      <c r="AW11" s="20"/>
      <c r="AX11" s="127"/>
      <c r="AY11" s="20"/>
      <c r="AZ11" s="22"/>
    </row>
    <row r="12" spans="1:52" ht="17.25" customHeight="1">
      <c r="A12" s="136" t="s">
        <v>4</v>
      </c>
      <c r="B12" s="142"/>
      <c r="C12" s="23"/>
      <c r="D12" s="140"/>
      <c r="E12" s="23"/>
      <c r="F12" s="143"/>
      <c r="G12" s="134">
        <v>28974</v>
      </c>
      <c r="H12" s="20"/>
      <c r="I12" s="140"/>
      <c r="J12" s="20"/>
      <c r="K12" s="141">
        <f t="shared" si="0"/>
      </c>
      <c r="L12" s="21"/>
      <c r="M12" s="21"/>
      <c r="N12" s="21"/>
      <c r="O12" s="20"/>
      <c r="P12" s="20"/>
      <c r="Q12" s="20"/>
      <c r="R12" s="20"/>
      <c r="S12" s="20"/>
      <c r="T12" s="20">
        <v>1242</v>
      </c>
      <c r="U12" s="20">
        <v>1964</v>
      </c>
      <c r="V12" s="20">
        <v>1808</v>
      </c>
      <c r="W12" s="141">
        <f>IF(V12&gt;0,V12/U12*10,"")</f>
        <v>9.20570264765784</v>
      </c>
      <c r="X12" s="20"/>
      <c r="Y12" s="20"/>
      <c r="Z12" s="20"/>
      <c r="AA12" s="20"/>
      <c r="AB12" s="137">
        <v>16</v>
      </c>
      <c r="AC12" s="19"/>
      <c r="AD12" s="19"/>
      <c r="AE12" s="139"/>
      <c r="AF12" s="20"/>
      <c r="AG12" s="20"/>
      <c r="AH12" s="20"/>
      <c r="AI12" s="20"/>
      <c r="AJ12" s="20"/>
      <c r="AK12" s="20"/>
      <c r="AL12" s="20"/>
      <c r="AM12" s="20"/>
      <c r="AN12" s="20">
        <v>3158</v>
      </c>
      <c r="AO12" s="20"/>
      <c r="AP12" s="20"/>
      <c r="AQ12" s="141">
        <f t="shared" si="1"/>
      </c>
      <c r="AR12" s="20">
        <v>138.5</v>
      </c>
      <c r="AS12" s="20"/>
      <c r="AT12" s="20"/>
      <c r="AU12" s="23">
        <f t="shared" si="2"/>
      </c>
      <c r="AV12" s="20">
        <v>177</v>
      </c>
      <c r="AW12" s="20">
        <v>0.5</v>
      </c>
      <c r="AX12" s="127">
        <f>AW12/AV12*100</f>
        <v>0.2824858757062147</v>
      </c>
      <c r="AY12" s="20">
        <v>15</v>
      </c>
      <c r="AZ12" s="144">
        <f>IF(AY12&gt;0,AY12/AW12*10,"")</f>
        <v>300</v>
      </c>
    </row>
    <row r="13" spans="1:52" ht="18" customHeight="1">
      <c r="A13" s="136" t="s">
        <v>5</v>
      </c>
      <c r="B13" s="142"/>
      <c r="C13" s="23"/>
      <c r="D13" s="140"/>
      <c r="E13" s="23"/>
      <c r="F13" s="143"/>
      <c r="G13" s="134">
        <v>12667</v>
      </c>
      <c r="H13" s="20"/>
      <c r="I13" s="140"/>
      <c r="J13" s="20"/>
      <c r="K13" s="141">
        <f t="shared" si="0"/>
      </c>
      <c r="L13" s="21"/>
      <c r="M13" s="21"/>
      <c r="N13" s="21"/>
      <c r="O13" s="20"/>
      <c r="P13" s="20"/>
      <c r="Q13" s="20"/>
      <c r="R13" s="20"/>
      <c r="S13" s="20"/>
      <c r="T13" s="20"/>
      <c r="U13" s="20"/>
      <c r="V13" s="20"/>
      <c r="W13" s="141"/>
      <c r="X13" s="20"/>
      <c r="Y13" s="20"/>
      <c r="Z13" s="20"/>
      <c r="AA13" s="20"/>
      <c r="AB13" s="137"/>
      <c r="AC13" s="19"/>
      <c r="AD13" s="19"/>
      <c r="AE13" s="139"/>
      <c r="AF13" s="20"/>
      <c r="AG13" s="20"/>
      <c r="AH13" s="20"/>
      <c r="AI13" s="20"/>
      <c r="AJ13" s="20">
        <v>705</v>
      </c>
      <c r="AK13" s="20"/>
      <c r="AL13" s="20"/>
      <c r="AM13" s="20"/>
      <c r="AN13" s="20">
        <v>63</v>
      </c>
      <c r="AO13" s="20"/>
      <c r="AP13" s="20"/>
      <c r="AQ13" s="141">
        <f t="shared" si="1"/>
      </c>
      <c r="AR13" s="20">
        <v>15</v>
      </c>
      <c r="AS13" s="20"/>
      <c r="AT13" s="20"/>
      <c r="AU13" s="23">
        <f t="shared" si="2"/>
      </c>
      <c r="AV13" s="20">
        <v>7</v>
      </c>
      <c r="AW13" s="20"/>
      <c r="AX13" s="20"/>
      <c r="AY13" s="20"/>
      <c r="AZ13" s="144">
        <f>IF(AY13&gt;0,AY13/AW13*10,"")</f>
      </c>
    </row>
    <row r="14" spans="1:52" ht="16.5" customHeight="1">
      <c r="A14" s="136" t="s">
        <v>6</v>
      </c>
      <c r="B14" s="142"/>
      <c r="C14" s="23"/>
      <c r="D14" s="140"/>
      <c r="E14" s="23"/>
      <c r="F14" s="143"/>
      <c r="G14" s="134">
        <v>14310</v>
      </c>
      <c r="H14" s="20"/>
      <c r="I14" s="140"/>
      <c r="J14" s="20"/>
      <c r="K14" s="141">
        <f t="shared" si="0"/>
      </c>
      <c r="L14" s="21"/>
      <c r="M14" s="21"/>
      <c r="N14" s="21"/>
      <c r="O14" s="20"/>
      <c r="P14" s="20"/>
      <c r="Q14" s="20"/>
      <c r="R14" s="20"/>
      <c r="S14" s="20"/>
      <c r="T14" s="20">
        <v>505</v>
      </c>
      <c r="U14" s="20">
        <v>834</v>
      </c>
      <c r="V14" s="20">
        <v>1068</v>
      </c>
      <c r="W14" s="141">
        <f>IF(V14&gt;0,V14/U14*10,"")</f>
        <v>12.805755395683454</v>
      </c>
      <c r="X14" s="20"/>
      <c r="Y14" s="20">
        <v>651</v>
      </c>
      <c r="Z14" s="20">
        <v>259</v>
      </c>
      <c r="AA14" s="141">
        <f>IF(Z14&gt;0,Z14/Y14*10,"")</f>
        <v>3.978494623655914</v>
      </c>
      <c r="AB14" s="137">
        <v>319</v>
      </c>
      <c r="AC14" s="19"/>
      <c r="AD14" s="19"/>
      <c r="AE14" s="139"/>
      <c r="AF14" s="20"/>
      <c r="AG14" s="20"/>
      <c r="AH14" s="20"/>
      <c r="AI14" s="20"/>
      <c r="AJ14" s="20"/>
      <c r="AK14" s="20"/>
      <c r="AL14" s="20"/>
      <c r="AM14" s="20"/>
      <c r="AN14" s="20">
        <v>176</v>
      </c>
      <c r="AO14" s="20"/>
      <c r="AP14" s="20"/>
      <c r="AQ14" s="141">
        <f t="shared" si="1"/>
      </c>
      <c r="AR14" s="20"/>
      <c r="AS14" s="20"/>
      <c r="AT14" s="20"/>
      <c r="AU14" s="23">
        <f t="shared" si="2"/>
      </c>
      <c r="AV14" s="20"/>
      <c r="AW14" s="20"/>
      <c r="AX14" s="20"/>
      <c r="AY14" s="20"/>
      <c r="AZ14" s="22"/>
    </row>
    <row r="15" spans="1:52" ht="18" customHeight="1">
      <c r="A15" s="136" t="s">
        <v>7</v>
      </c>
      <c r="B15" s="142"/>
      <c r="C15" s="23"/>
      <c r="D15" s="140"/>
      <c r="E15" s="23"/>
      <c r="F15" s="143"/>
      <c r="G15" s="134">
        <v>15710</v>
      </c>
      <c r="H15" s="20"/>
      <c r="I15" s="140"/>
      <c r="J15" s="20"/>
      <c r="K15" s="141">
        <f t="shared" si="0"/>
      </c>
      <c r="L15" s="21"/>
      <c r="M15" s="21"/>
      <c r="N15" s="21"/>
      <c r="O15" s="20"/>
      <c r="P15" s="20"/>
      <c r="Q15" s="20"/>
      <c r="R15" s="20"/>
      <c r="S15" s="20"/>
      <c r="T15" s="20"/>
      <c r="U15" s="20"/>
      <c r="V15" s="20"/>
      <c r="W15" s="141"/>
      <c r="X15" s="20"/>
      <c r="Y15" s="20"/>
      <c r="Z15" s="20"/>
      <c r="AA15" s="20"/>
      <c r="AB15" s="137"/>
      <c r="AC15" s="19"/>
      <c r="AD15" s="19"/>
      <c r="AE15" s="139"/>
      <c r="AF15" s="20"/>
      <c r="AG15" s="20"/>
      <c r="AH15" s="20"/>
      <c r="AI15" s="20"/>
      <c r="AJ15" s="20">
        <v>466</v>
      </c>
      <c r="AK15" s="20"/>
      <c r="AL15" s="20"/>
      <c r="AM15" s="20"/>
      <c r="AN15" s="20">
        <v>955</v>
      </c>
      <c r="AO15" s="20"/>
      <c r="AP15" s="20"/>
      <c r="AQ15" s="141">
        <f t="shared" si="1"/>
      </c>
      <c r="AR15" s="20"/>
      <c r="AS15" s="20"/>
      <c r="AT15" s="20"/>
      <c r="AU15" s="23">
        <f t="shared" si="2"/>
      </c>
      <c r="AV15" s="20"/>
      <c r="AW15" s="20"/>
      <c r="AX15" s="20"/>
      <c r="AY15" s="20"/>
      <c r="AZ15" s="22"/>
    </row>
    <row r="16" spans="1:52" ht="15.75" customHeight="1">
      <c r="A16" s="136" t="s">
        <v>8</v>
      </c>
      <c r="B16" s="142"/>
      <c r="C16" s="23"/>
      <c r="D16" s="140"/>
      <c r="E16" s="23"/>
      <c r="F16" s="143"/>
      <c r="G16" s="134">
        <v>11501</v>
      </c>
      <c r="H16" s="20"/>
      <c r="I16" s="140"/>
      <c r="J16" s="20"/>
      <c r="K16" s="141">
        <f t="shared" si="0"/>
      </c>
      <c r="L16" s="21"/>
      <c r="M16" s="21"/>
      <c r="N16" s="21"/>
      <c r="O16" s="20"/>
      <c r="P16" s="20"/>
      <c r="Q16" s="20"/>
      <c r="R16" s="20"/>
      <c r="S16" s="20"/>
      <c r="T16" s="20"/>
      <c r="U16" s="20"/>
      <c r="V16" s="20"/>
      <c r="W16" s="141"/>
      <c r="X16" s="20"/>
      <c r="Y16" s="20"/>
      <c r="Z16" s="20"/>
      <c r="AA16" s="20"/>
      <c r="AB16" s="137"/>
      <c r="AC16" s="19"/>
      <c r="AD16" s="19"/>
      <c r="AE16" s="139"/>
      <c r="AF16" s="20"/>
      <c r="AG16" s="20"/>
      <c r="AH16" s="20"/>
      <c r="AI16" s="20"/>
      <c r="AJ16" s="20">
        <v>40</v>
      </c>
      <c r="AK16" s="20"/>
      <c r="AL16" s="20"/>
      <c r="AM16" s="20"/>
      <c r="AN16" s="20">
        <v>180</v>
      </c>
      <c r="AO16" s="20"/>
      <c r="AP16" s="20"/>
      <c r="AQ16" s="141">
        <f t="shared" si="1"/>
      </c>
      <c r="AR16" s="20">
        <v>5</v>
      </c>
      <c r="AS16" s="20"/>
      <c r="AT16" s="20"/>
      <c r="AU16" s="23">
        <f t="shared" si="2"/>
      </c>
      <c r="AV16" s="20">
        <v>3</v>
      </c>
      <c r="AW16" s="20"/>
      <c r="AX16" s="20"/>
      <c r="AY16" s="20"/>
      <c r="AZ16" s="22"/>
    </row>
    <row r="17" spans="1:52" ht="16.5" customHeight="1">
      <c r="A17" s="136" t="s">
        <v>20</v>
      </c>
      <c r="B17" s="142"/>
      <c r="C17" s="23"/>
      <c r="D17" s="140"/>
      <c r="E17" s="23"/>
      <c r="F17" s="143"/>
      <c r="G17" s="134">
        <v>20110</v>
      </c>
      <c r="H17" s="20"/>
      <c r="I17" s="140"/>
      <c r="J17" s="20"/>
      <c r="K17" s="141">
        <f t="shared" si="0"/>
      </c>
      <c r="L17" s="21"/>
      <c r="M17" s="21"/>
      <c r="N17" s="21"/>
      <c r="O17" s="20"/>
      <c r="P17" s="20"/>
      <c r="Q17" s="20"/>
      <c r="R17" s="20"/>
      <c r="S17" s="20"/>
      <c r="T17" s="20"/>
      <c r="U17" s="20"/>
      <c r="V17" s="20"/>
      <c r="W17" s="141"/>
      <c r="X17" s="20"/>
      <c r="Y17" s="20"/>
      <c r="Z17" s="20"/>
      <c r="AA17" s="20"/>
      <c r="AB17" s="145"/>
      <c r="AC17" s="145"/>
      <c r="AD17" s="145"/>
      <c r="AE17" s="145"/>
      <c r="AF17" s="20"/>
      <c r="AG17" s="20"/>
      <c r="AH17" s="20"/>
      <c r="AI17" s="20"/>
      <c r="AJ17" s="20"/>
      <c r="AK17" s="20"/>
      <c r="AL17" s="20"/>
      <c r="AM17" s="20"/>
      <c r="AN17" s="20">
        <v>854</v>
      </c>
      <c r="AO17" s="20"/>
      <c r="AP17" s="20"/>
      <c r="AQ17" s="141">
        <f t="shared" si="1"/>
      </c>
      <c r="AR17" s="20"/>
      <c r="AS17" s="20"/>
      <c r="AT17" s="20"/>
      <c r="AU17" s="23">
        <f t="shared" si="2"/>
      </c>
      <c r="AV17" s="20"/>
      <c r="AW17" s="20"/>
      <c r="AX17" s="20"/>
      <c r="AY17" s="20"/>
      <c r="AZ17" s="22"/>
    </row>
    <row r="18" spans="1:52" ht="18" customHeight="1">
      <c r="A18" s="136" t="s">
        <v>9</v>
      </c>
      <c r="B18" s="142"/>
      <c r="C18" s="23"/>
      <c r="D18" s="140"/>
      <c r="E18" s="23"/>
      <c r="F18" s="143"/>
      <c r="G18" s="134">
        <v>5462</v>
      </c>
      <c r="H18" s="20"/>
      <c r="I18" s="140"/>
      <c r="J18" s="20"/>
      <c r="K18" s="141">
        <f t="shared" si="0"/>
      </c>
      <c r="L18" s="21"/>
      <c r="M18" s="21"/>
      <c r="N18" s="21"/>
      <c r="O18" s="20"/>
      <c r="P18" s="20"/>
      <c r="Q18" s="20"/>
      <c r="R18" s="20"/>
      <c r="S18" s="20"/>
      <c r="T18" s="20"/>
      <c r="U18" s="20"/>
      <c r="V18" s="20"/>
      <c r="W18" s="141"/>
      <c r="X18" s="20"/>
      <c r="Y18" s="20"/>
      <c r="Z18" s="20"/>
      <c r="AA18" s="20"/>
      <c r="AB18" s="137"/>
      <c r="AC18" s="19"/>
      <c r="AD18" s="19"/>
      <c r="AE18" s="139"/>
      <c r="AF18" s="20"/>
      <c r="AG18" s="20"/>
      <c r="AH18" s="20"/>
      <c r="AI18" s="20"/>
      <c r="AJ18" s="20">
        <v>100</v>
      </c>
      <c r="AK18" s="20">
        <v>150</v>
      </c>
      <c r="AL18" s="20">
        <v>73.9</v>
      </c>
      <c r="AM18" s="20">
        <f>IF(AL18&gt;0,AL18/AK18*10,"")</f>
        <v>4.926666666666667</v>
      </c>
      <c r="AN18" s="20">
        <v>711</v>
      </c>
      <c r="AO18" s="20"/>
      <c r="AP18" s="20"/>
      <c r="AQ18" s="141">
        <f t="shared" si="1"/>
      </c>
      <c r="AR18" s="20">
        <v>3</v>
      </c>
      <c r="AS18" s="20"/>
      <c r="AT18" s="20"/>
      <c r="AU18" s="23">
        <f t="shared" si="2"/>
      </c>
      <c r="AV18" s="20">
        <v>0.5</v>
      </c>
      <c r="AW18" s="20"/>
      <c r="AX18" s="20"/>
      <c r="AY18" s="20"/>
      <c r="AZ18" s="22"/>
    </row>
    <row r="19" spans="1:52" ht="17.25" customHeight="1">
      <c r="A19" s="136" t="s">
        <v>10</v>
      </c>
      <c r="B19" s="142"/>
      <c r="C19" s="23"/>
      <c r="D19" s="140"/>
      <c r="E19" s="23"/>
      <c r="F19" s="143"/>
      <c r="G19" s="134">
        <v>9971</v>
      </c>
      <c r="H19" s="20"/>
      <c r="I19" s="140"/>
      <c r="J19" s="20"/>
      <c r="K19" s="141">
        <f t="shared" si="0"/>
      </c>
      <c r="L19" s="21"/>
      <c r="M19" s="21"/>
      <c r="N19" s="21"/>
      <c r="O19" s="20"/>
      <c r="P19" s="20"/>
      <c r="Q19" s="20"/>
      <c r="R19" s="20"/>
      <c r="S19" s="20"/>
      <c r="T19" s="20"/>
      <c r="U19" s="20"/>
      <c r="V19" s="20"/>
      <c r="W19" s="141"/>
      <c r="X19" s="20"/>
      <c r="Y19" s="20"/>
      <c r="Z19" s="20"/>
      <c r="AA19" s="20"/>
      <c r="AB19" s="137">
        <v>1607</v>
      </c>
      <c r="AC19" s="19"/>
      <c r="AD19" s="19"/>
      <c r="AE19" s="139"/>
      <c r="AF19" s="20"/>
      <c r="AG19" s="20"/>
      <c r="AH19" s="20"/>
      <c r="AI19" s="20"/>
      <c r="AJ19" s="20">
        <v>255</v>
      </c>
      <c r="AK19" s="20"/>
      <c r="AL19" s="20"/>
      <c r="AM19" s="20"/>
      <c r="AN19" s="20">
        <v>700</v>
      </c>
      <c r="AO19" s="20"/>
      <c r="AP19" s="20"/>
      <c r="AQ19" s="141">
        <f t="shared" si="1"/>
      </c>
      <c r="AR19" s="20">
        <v>16</v>
      </c>
      <c r="AS19" s="20"/>
      <c r="AT19" s="20"/>
      <c r="AU19" s="23">
        <f t="shared" si="2"/>
      </c>
      <c r="AV19" s="20">
        <v>4</v>
      </c>
      <c r="AW19" s="20"/>
      <c r="AX19" s="20"/>
      <c r="AY19" s="20"/>
      <c r="AZ19" s="22"/>
    </row>
    <row r="20" spans="1:52" ht="17.25" customHeight="1">
      <c r="A20" s="136" t="s">
        <v>21</v>
      </c>
      <c r="B20" s="142"/>
      <c r="C20" s="23"/>
      <c r="D20" s="140"/>
      <c r="E20" s="23"/>
      <c r="F20" s="143"/>
      <c r="G20" s="134">
        <v>15160</v>
      </c>
      <c r="H20" s="20"/>
      <c r="I20" s="140"/>
      <c r="J20" s="20"/>
      <c r="K20" s="141">
        <f t="shared" si="0"/>
      </c>
      <c r="L20" s="21"/>
      <c r="M20" s="21"/>
      <c r="N20" s="21"/>
      <c r="O20" s="20"/>
      <c r="P20" s="20">
        <v>90</v>
      </c>
      <c r="Q20" s="20">
        <v>90</v>
      </c>
      <c r="R20" s="20">
        <v>100</v>
      </c>
      <c r="S20" s="141">
        <f>IF(R20&gt;0,R20/Q20*10,"")</f>
        <v>11.11111111111111</v>
      </c>
      <c r="T20" s="20">
        <v>898</v>
      </c>
      <c r="U20" s="20"/>
      <c r="V20" s="20"/>
      <c r="W20" s="141"/>
      <c r="X20" s="20"/>
      <c r="Y20" s="20"/>
      <c r="Z20" s="20"/>
      <c r="AA20" s="20"/>
      <c r="AB20" s="137">
        <v>120</v>
      </c>
      <c r="AC20" s="19"/>
      <c r="AD20" s="19"/>
      <c r="AE20" s="139"/>
      <c r="AF20" s="20"/>
      <c r="AG20" s="20"/>
      <c r="AH20" s="20"/>
      <c r="AI20" s="20"/>
      <c r="AJ20" s="20"/>
      <c r="AK20" s="20"/>
      <c r="AL20" s="20"/>
      <c r="AM20" s="20"/>
      <c r="AN20" s="20">
        <v>414</v>
      </c>
      <c r="AO20" s="20"/>
      <c r="AP20" s="20"/>
      <c r="AQ20" s="141">
        <f t="shared" si="1"/>
      </c>
      <c r="AR20" s="20">
        <v>250</v>
      </c>
      <c r="AS20" s="20"/>
      <c r="AT20" s="20"/>
      <c r="AU20" s="23">
        <f t="shared" si="2"/>
      </c>
      <c r="AV20" s="20">
        <v>33</v>
      </c>
      <c r="AW20" s="20"/>
      <c r="AX20" s="20"/>
      <c r="AY20" s="20"/>
      <c r="AZ20" s="22"/>
    </row>
    <row r="21" spans="1:52" ht="17.25" customHeight="1">
      <c r="A21" s="136" t="s">
        <v>22</v>
      </c>
      <c r="B21" s="142"/>
      <c r="C21" s="23"/>
      <c r="D21" s="140"/>
      <c r="E21" s="23"/>
      <c r="F21" s="143"/>
      <c r="G21" s="134">
        <v>3644</v>
      </c>
      <c r="H21" s="20"/>
      <c r="I21" s="140"/>
      <c r="J21" s="20"/>
      <c r="K21" s="141">
        <f t="shared" si="0"/>
      </c>
      <c r="L21" s="21"/>
      <c r="M21" s="21"/>
      <c r="N21" s="21"/>
      <c r="O21" s="20"/>
      <c r="P21" s="20"/>
      <c r="Q21" s="20"/>
      <c r="R21" s="20"/>
      <c r="S21" s="20"/>
      <c r="T21" s="20">
        <v>5567</v>
      </c>
      <c r="U21" s="20">
        <v>1513</v>
      </c>
      <c r="V21" s="20">
        <v>1508</v>
      </c>
      <c r="W21" s="141">
        <f>IF(V21&gt;0,V21/U21*10,"")</f>
        <v>9.966953073364177</v>
      </c>
      <c r="X21" s="21"/>
      <c r="Y21" s="21"/>
      <c r="Z21" s="21"/>
      <c r="AA21" s="20"/>
      <c r="AB21" s="137"/>
      <c r="AC21" s="19"/>
      <c r="AD21" s="19"/>
      <c r="AE21" s="139"/>
      <c r="AF21" s="20"/>
      <c r="AG21" s="20"/>
      <c r="AH21" s="20"/>
      <c r="AI21" s="20"/>
      <c r="AJ21" s="20"/>
      <c r="AK21" s="20"/>
      <c r="AL21" s="20"/>
      <c r="AM21" s="20"/>
      <c r="AN21" s="20">
        <v>597</v>
      </c>
      <c r="AO21" s="20"/>
      <c r="AP21" s="20"/>
      <c r="AQ21" s="141">
        <f t="shared" si="1"/>
      </c>
      <c r="AR21" s="20">
        <v>65</v>
      </c>
      <c r="AS21" s="20"/>
      <c r="AT21" s="20"/>
      <c r="AU21" s="23">
        <f t="shared" si="2"/>
      </c>
      <c r="AV21" s="20">
        <v>55</v>
      </c>
      <c r="AW21" s="20"/>
      <c r="AX21" s="20"/>
      <c r="AY21" s="20"/>
      <c r="AZ21" s="144">
        <f>IF(AY21&gt;0,AY21/AW21*10,"")</f>
      </c>
    </row>
    <row r="22" spans="1:52" ht="18" customHeight="1">
      <c r="A22" s="136" t="s">
        <v>11</v>
      </c>
      <c r="B22" s="142"/>
      <c r="C22" s="23"/>
      <c r="D22" s="140"/>
      <c r="E22" s="23"/>
      <c r="F22" s="143"/>
      <c r="G22" s="134">
        <v>2750</v>
      </c>
      <c r="H22" s="20"/>
      <c r="I22" s="140"/>
      <c r="J22" s="20"/>
      <c r="K22" s="141">
        <f t="shared" si="0"/>
      </c>
      <c r="L22" s="21"/>
      <c r="M22" s="20"/>
      <c r="N22" s="21"/>
      <c r="O22" s="20"/>
      <c r="P22" s="20"/>
      <c r="Q22" s="20"/>
      <c r="R22" s="20"/>
      <c r="S22" s="20"/>
      <c r="T22" s="20"/>
      <c r="U22" s="20"/>
      <c r="V22" s="20"/>
      <c r="W22" s="141"/>
      <c r="X22" s="21"/>
      <c r="Y22" s="21"/>
      <c r="Z22" s="21"/>
      <c r="AA22" s="20"/>
      <c r="AB22" s="137"/>
      <c r="AC22" s="19"/>
      <c r="AD22" s="19"/>
      <c r="AE22" s="139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41"/>
      <c r="AR22" s="20"/>
      <c r="AS22" s="20"/>
      <c r="AT22" s="20"/>
      <c r="AU22" s="23">
        <f t="shared" si="2"/>
      </c>
      <c r="AV22" s="20"/>
      <c r="AW22" s="20"/>
      <c r="AX22" s="20"/>
      <c r="AY22" s="20"/>
      <c r="AZ22" s="22"/>
    </row>
    <row r="23" spans="1:52" ht="18" customHeight="1">
      <c r="A23" s="136" t="s">
        <v>12</v>
      </c>
      <c r="B23" s="142"/>
      <c r="C23" s="23"/>
      <c r="D23" s="140"/>
      <c r="E23" s="23"/>
      <c r="F23" s="143"/>
      <c r="G23" s="134">
        <v>7597</v>
      </c>
      <c r="H23" s="20"/>
      <c r="I23" s="140"/>
      <c r="J23" s="20"/>
      <c r="K23" s="141">
        <f t="shared" si="0"/>
      </c>
      <c r="L23" s="20">
        <v>1429</v>
      </c>
      <c r="M23" s="20">
        <v>468</v>
      </c>
      <c r="N23" s="20">
        <v>12796</v>
      </c>
      <c r="O23" s="141">
        <f>IF(N23&gt;0,N23/M23*10,"")</f>
        <v>273.4188034188034</v>
      </c>
      <c r="P23" s="20"/>
      <c r="Q23" s="20"/>
      <c r="R23" s="20"/>
      <c r="S23" s="20"/>
      <c r="T23" s="20"/>
      <c r="U23" s="20"/>
      <c r="V23" s="20"/>
      <c r="W23" s="141"/>
      <c r="X23" s="21"/>
      <c r="Y23" s="21"/>
      <c r="Z23" s="21"/>
      <c r="AA23" s="20"/>
      <c r="AB23" s="137"/>
      <c r="AC23" s="19"/>
      <c r="AD23" s="19"/>
      <c r="AE23" s="139"/>
      <c r="AF23" s="20"/>
      <c r="AG23" s="20"/>
      <c r="AH23" s="20"/>
      <c r="AI23" s="20"/>
      <c r="AJ23" s="20"/>
      <c r="AK23" s="20"/>
      <c r="AL23" s="20"/>
      <c r="AM23" s="20"/>
      <c r="AN23" s="20">
        <v>1394</v>
      </c>
      <c r="AO23" s="20"/>
      <c r="AP23" s="20"/>
      <c r="AQ23" s="141">
        <f>IF(AP23&gt;0,AP23/AO23*10,"")</f>
      </c>
      <c r="AR23" s="20">
        <v>8</v>
      </c>
      <c r="AS23" s="20"/>
      <c r="AT23" s="20"/>
      <c r="AU23" s="23">
        <f t="shared" si="2"/>
      </c>
      <c r="AV23" s="20">
        <v>42</v>
      </c>
      <c r="AW23" s="20"/>
      <c r="AX23" s="20"/>
      <c r="AY23" s="20"/>
      <c r="AZ23" s="144">
        <f>IF(AY23&gt;0,AY23/AW23*10,"")</f>
      </c>
    </row>
    <row r="24" spans="1:52" ht="15.75">
      <c r="A24" s="136" t="s">
        <v>23</v>
      </c>
      <c r="B24" s="142"/>
      <c r="C24" s="23"/>
      <c r="D24" s="140"/>
      <c r="E24" s="23"/>
      <c r="F24" s="143"/>
      <c r="G24" s="134">
        <v>8263</v>
      </c>
      <c r="H24" s="20"/>
      <c r="I24" s="140"/>
      <c r="J24" s="20"/>
      <c r="K24" s="141">
        <f t="shared" si="0"/>
      </c>
      <c r="L24" s="20">
        <v>11451</v>
      </c>
      <c r="M24" s="20">
        <v>5281</v>
      </c>
      <c r="N24" s="20">
        <v>150283</v>
      </c>
      <c r="O24" s="141">
        <f>IF(N24&gt;0,N24/M24*10,"")</f>
        <v>284.572997538345</v>
      </c>
      <c r="P24" s="20">
        <v>150</v>
      </c>
      <c r="Q24" s="20">
        <v>140</v>
      </c>
      <c r="R24" s="20">
        <v>210</v>
      </c>
      <c r="S24" s="20">
        <f>IF(R24&gt;0,R24/Q24*10,"")</f>
        <v>15</v>
      </c>
      <c r="T24" s="20">
        <v>160</v>
      </c>
      <c r="U24" s="20"/>
      <c r="V24" s="20"/>
      <c r="W24" s="141"/>
      <c r="X24" s="21"/>
      <c r="Y24" s="21"/>
      <c r="Z24" s="21"/>
      <c r="AA24" s="20"/>
      <c r="AB24" s="137">
        <v>150</v>
      </c>
      <c r="AC24" s="19"/>
      <c r="AD24" s="19"/>
      <c r="AE24" s="139"/>
      <c r="AF24" s="20"/>
      <c r="AG24" s="20"/>
      <c r="AH24" s="20"/>
      <c r="AI24" s="20"/>
      <c r="AJ24" s="20">
        <v>55</v>
      </c>
      <c r="AK24" s="20"/>
      <c r="AL24" s="20"/>
      <c r="AM24" s="20"/>
      <c r="AN24" s="20"/>
      <c r="AO24" s="20"/>
      <c r="AP24" s="20"/>
      <c r="AQ24" s="141"/>
      <c r="AR24" s="20">
        <v>915</v>
      </c>
      <c r="AS24" s="20"/>
      <c r="AT24" s="20"/>
      <c r="AU24" s="23">
        <f t="shared" si="2"/>
      </c>
      <c r="AV24" s="20">
        <v>140</v>
      </c>
      <c r="AW24" s="20"/>
      <c r="AX24" s="20"/>
      <c r="AY24" s="20"/>
      <c r="AZ24" s="144">
        <f>IF(AY24&gt;0,AY24/AW24*10,"")</f>
      </c>
    </row>
    <row r="25" spans="1:52" ht="18" customHeight="1">
      <c r="A25" s="136" t="s">
        <v>13</v>
      </c>
      <c r="B25" s="142"/>
      <c r="C25" s="23"/>
      <c r="D25" s="140"/>
      <c r="E25" s="23"/>
      <c r="F25" s="143"/>
      <c r="G25" s="134">
        <v>25153</v>
      </c>
      <c r="H25" s="20"/>
      <c r="I25" s="140"/>
      <c r="J25" s="20"/>
      <c r="K25" s="141">
        <f t="shared" si="0"/>
      </c>
      <c r="L25" s="20">
        <v>1847</v>
      </c>
      <c r="M25" s="20">
        <v>805</v>
      </c>
      <c r="N25" s="20">
        <v>26250</v>
      </c>
      <c r="O25" s="141">
        <f>IF(N25&gt;0,N25/M25*10,"")</f>
        <v>326.0869565217391</v>
      </c>
      <c r="P25" s="20">
        <v>2458</v>
      </c>
      <c r="Q25" s="20">
        <v>1286</v>
      </c>
      <c r="R25" s="20">
        <v>2415</v>
      </c>
      <c r="S25" s="20">
        <f>IF(R25&gt;0,R25/Q25*10,"")</f>
        <v>18.779160186625194</v>
      </c>
      <c r="T25" s="20">
        <v>3147</v>
      </c>
      <c r="U25" s="20">
        <v>338</v>
      </c>
      <c r="V25" s="20">
        <v>339</v>
      </c>
      <c r="W25" s="141">
        <f>IF(V25&gt;0,V25/U25*10,"")</f>
        <v>10.029585798816568</v>
      </c>
      <c r="X25" s="21"/>
      <c r="Y25" s="21">
        <v>870</v>
      </c>
      <c r="Z25" s="21">
        <v>261</v>
      </c>
      <c r="AA25" s="143">
        <v>4</v>
      </c>
      <c r="AB25" s="137"/>
      <c r="AC25" s="19"/>
      <c r="AD25" s="19"/>
      <c r="AE25" s="139"/>
      <c r="AF25" s="20"/>
      <c r="AG25" s="20"/>
      <c r="AH25" s="20"/>
      <c r="AI25" s="20"/>
      <c r="AJ25" s="20">
        <v>340</v>
      </c>
      <c r="AK25" s="20"/>
      <c r="AL25" s="20"/>
      <c r="AM25" s="20"/>
      <c r="AN25" s="20">
        <v>2314</v>
      </c>
      <c r="AO25" s="20"/>
      <c r="AP25" s="20"/>
      <c r="AQ25" s="141">
        <f>IF(AP25&gt;0,AP25/AO25*10,"")</f>
      </c>
      <c r="AR25" s="20">
        <v>52</v>
      </c>
      <c r="AS25" s="20"/>
      <c r="AT25" s="20"/>
      <c r="AU25" s="141">
        <f t="shared" si="2"/>
      </c>
      <c r="AV25" s="20">
        <v>5</v>
      </c>
      <c r="AW25" s="20"/>
      <c r="AX25" s="20"/>
      <c r="AY25" s="20"/>
      <c r="AZ25" s="22"/>
    </row>
    <row r="26" spans="1:52" ht="18" customHeight="1">
      <c r="A26" s="146" t="s">
        <v>24</v>
      </c>
      <c r="B26" s="147"/>
      <c r="C26" s="147"/>
      <c r="D26" s="148"/>
      <c r="E26" s="147"/>
      <c r="F26" s="149"/>
      <c r="G26" s="150">
        <f>SUM(G5:G25)</f>
        <v>232257</v>
      </c>
      <c r="H26" s="150">
        <f>SUM(H6:H25)</f>
        <v>0</v>
      </c>
      <c r="I26" s="151">
        <f>H26/G26*100</f>
        <v>0</v>
      </c>
      <c r="J26" s="150">
        <f>SUM(J6:J25)</f>
        <v>0</v>
      </c>
      <c r="K26" s="152">
        <f t="shared" si="0"/>
      </c>
      <c r="L26" s="150">
        <f>SUM(L5:L25)</f>
        <v>14727</v>
      </c>
      <c r="M26" s="150">
        <f>SUM(M6:M25)</f>
        <v>6554</v>
      </c>
      <c r="N26" s="150">
        <f>SUM(N6:N25)</f>
        <v>189329</v>
      </c>
      <c r="O26" s="152">
        <f>IF(N26&gt;0,N26/M26*10,"")</f>
        <v>288.87549588037837</v>
      </c>
      <c r="P26" s="150">
        <f>SUM(P5:P25)</f>
        <v>2698</v>
      </c>
      <c r="Q26" s="150">
        <f>SUM(Q6:Q25)</f>
        <v>1516</v>
      </c>
      <c r="R26" s="150">
        <f>SUM(R6:R25)</f>
        <v>2725</v>
      </c>
      <c r="S26" s="153">
        <f>IF(R26&gt;0,R26/Q26*10,"")</f>
        <v>17.974934036939313</v>
      </c>
      <c r="T26" s="150">
        <f>SUM(T5:T25)</f>
        <v>12729</v>
      </c>
      <c r="U26" s="150">
        <f>SUM(U6:U25)</f>
        <v>4999</v>
      </c>
      <c r="V26" s="150">
        <f>SUM(V6:V25)</f>
        <v>5025</v>
      </c>
      <c r="W26" s="153">
        <f>IF(V26&gt;0,V26/U26*10,"")</f>
        <v>10.052010402080416</v>
      </c>
      <c r="X26" s="150">
        <f>SUM(X5:X25)</f>
        <v>779</v>
      </c>
      <c r="Y26" s="150">
        <f>SUM(Y6:Y25)</f>
        <v>1521</v>
      </c>
      <c r="Z26" s="150">
        <f>SUM(Z6:Z25)</f>
        <v>520</v>
      </c>
      <c r="AA26" s="153">
        <f>Z26/Y26*10</f>
        <v>3.418803418803419</v>
      </c>
      <c r="AB26" s="147">
        <f>SUM(AB6:AB25)</f>
        <v>3712</v>
      </c>
      <c r="AC26" s="147">
        <f>SUM(AC6:AC25)</f>
        <v>0</v>
      </c>
      <c r="AD26" s="147">
        <f>SUM(AD6:AD25)</f>
        <v>0</v>
      </c>
      <c r="AE26" s="149" t="e">
        <f>AD26/AC26*10</f>
        <v>#DIV/0!</v>
      </c>
      <c r="AF26" s="150">
        <f>SUM(AF5:AF25)</f>
        <v>0</v>
      </c>
      <c r="AG26" s="150"/>
      <c r="AH26" s="150"/>
      <c r="AI26" s="154"/>
      <c r="AJ26" s="150">
        <f>SUM(AJ5:AJ25)</f>
        <v>1961</v>
      </c>
      <c r="AK26" s="150"/>
      <c r="AL26" s="150"/>
      <c r="AM26" s="154"/>
      <c r="AN26" s="154">
        <f>SUM(AN6:AN25)</f>
        <v>13030</v>
      </c>
      <c r="AO26" s="154">
        <f>SUM(AO6:AO25)</f>
        <v>0</v>
      </c>
      <c r="AP26" s="154">
        <f>SUM(AP6:AP25)</f>
        <v>0</v>
      </c>
      <c r="AQ26" s="152">
        <f>IF(AP26&gt;0,AP26/AO26*10,"")</f>
      </c>
      <c r="AR26" s="150">
        <f>SUM(AR5:AR25)</f>
        <v>1849.8</v>
      </c>
      <c r="AS26" s="150">
        <f>SUM(AS5:AS25)</f>
        <v>0</v>
      </c>
      <c r="AT26" s="150">
        <f>SUM(AT5:AT25)</f>
        <v>0</v>
      </c>
      <c r="AU26" s="152" t="e">
        <f>AT26/AS26*10</f>
        <v>#DIV/0!</v>
      </c>
      <c r="AV26" s="150">
        <f>SUM(AV5:AV25)</f>
        <v>1282.7</v>
      </c>
      <c r="AW26" s="150">
        <f>SUM(AW5:AW25)</f>
        <v>18.5</v>
      </c>
      <c r="AX26" s="127">
        <f>AW26/AV26*100</f>
        <v>1.4422702112730956</v>
      </c>
      <c r="AY26" s="150">
        <f>SUM(AY5:AY25)</f>
        <v>465</v>
      </c>
      <c r="AZ26" s="155">
        <f>AY26/AW26*10</f>
        <v>251.35135135135135</v>
      </c>
    </row>
    <row r="27" spans="1:52" ht="15" customHeight="1" thickBot="1">
      <c r="A27" s="156" t="s">
        <v>15</v>
      </c>
      <c r="B27" s="24"/>
      <c r="C27" s="24"/>
      <c r="D27" s="24"/>
      <c r="E27" s="24"/>
      <c r="F27" s="24"/>
      <c r="G27" s="24"/>
      <c r="H27" s="24"/>
      <c r="I27" s="157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157"/>
      <c r="AR27" s="24">
        <v>1400</v>
      </c>
      <c r="AS27" s="24"/>
      <c r="AT27" s="24"/>
      <c r="AU27" s="157"/>
      <c r="AV27" s="24">
        <v>1018.6</v>
      </c>
      <c r="AW27" s="24"/>
      <c r="AX27" s="24"/>
      <c r="AY27" s="24"/>
      <c r="AZ27" s="25"/>
    </row>
  </sheetData>
  <sheetProtection/>
  <mergeCells count="15">
    <mergeCell ref="AV3:AZ3"/>
    <mergeCell ref="G1:O1"/>
    <mergeCell ref="AV1:AZ1"/>
    <mergeCell ref="AF3:AI3"/>
    <mergeCell ref="AJ3:AM3"/>
    <mergeCell ref="AN3:AQ3"/>
    <mergeCell ref="AR3:AU3"/>
    <mergeCell ref="P3:S3"/>
    <mergeCell ref="T3:W3"/>
    <mergeCell ref="X3:AA3"/>
    <mergeCell ref="AB3:AE3"/>
    <mergeCell ref="A3:A4"/>
    <mergeCell ref="B3:F3"/>
    <mergeCell ref="G3:K3"/>
    <mergeCell ref="L3:O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B1">
      <selection activeCell="O20" sqref="O20"/>
    </sheetView>
  </sheetViews>
  <sheetFormatPr defaultColWidth="9.00390625" defaultRowHeight="12.75"/>
  <cols>
    <col min="1" max="1" width="28.25390625" style="0" customWidth="1"/>
    <col min="2" max="3" width="11.625" style="0" customWidth="1"/>
    <col min="4" max="4" width="9.875" style="0" customWidth="1"/>
    <col min="5" max="5" width="11.75390625" style="0" customWidth="1"/>
    <col min="6" max="6" width="11.375" style="0" customWidth="1"/>
    <col min="7" max="7" width="11.75390625" style="0" customWidth="1"/>
    <col min="8" max="8" width="10.125" style="0" customWidth="1"/>
    <col min="10" max="10" width="11.75390625" style="0" customWidth="1"/>
    <col min="11" max="11" width="12.00390625" style="0" customWidth="1"/>
    <col min="12" max="12" width="14.125" style="0" customWidth="1"/>
    <col min="13" max="13" width="10.375" style="0" customWidth="1"/>
    <col min="14" max="14" width="13.25390625" style="0" customWidth="1"/>
    <col min="15" max="15" width="9.375" style="0" customWidth="1"/>
    <col min="16" max="16" width="8.75390625" style="0" customWidth="1"/>
    <col min="17" max="17" width="14.375" style="0" customWidth="1"/>
    <col min="18" max="18" width="10.25390625" style="0" customWidth="1"/>
    <col min="19" max="19" width="13.875" style="0" customWidth="1"/>
    <col min="20" max="20" width="9.75390625" style="0" customWidth="1"/>
    <col min="21" max="21" width="6.875" style="0" customWidth="1"/>
    <col min="22" max="22" width="8.00390625" style="0" hidden="1" customWidth="1"/>
    <col min="23" max="23" width="9.125" style="0" hidden="1" customWidth="1"/>
    <col min="24" max="24" width="8.75390625" style="0" hidden="1" customWidth="1"/>
    <col min="25" max="25" width="6.625" style="0" hidden="1" customWidth="1"/>
    <col min="26" max="26" width="3.25390625" style="0" hidden="1" customWidth="1"/>
  </cols>
  <sheetData>
    <row r="1" spans="1:26" ht="21" customHeight="1">
      <c r="A1" s="158"/>
      <c r="B1" s="305" t="s">
        <v>99</v>
      </c>
      <c r="C1" s="306"/>
      <c r="D1" s="306"/>
      <c r="E1" s="306"/>
      <c r="F1" s="306"/>
      <c r="G1" s="306"/>
      <c r="H1" s="306"/>
      <c r="I1" s="306"/>
      <c r="J1" s="306"/>
      <c r="K1" s="159">
        <v>42584</v>
      </c>
      <c r="L1" s="160"/>
      <c r="M1" s="160"/>
      <c r="N1" s="160"/>
      <c r="O1" s="308"/>
      <c r="P1" s="309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23.25" customHeight="1" thickBot="1">
      <c r="A2" s="162"/>
      <c r="B2" s="307"/>
      <c r="C2" s="307"/>
      <c r="D2" s="307"/>
      <c r="E2" s="307"/>
      <c r="F2" s="307"/>
      <c r="G2" s="307"/>
      <c r="H2" s="307"/>
      <c r="I2" s="307"/>
      <c r="J2" s="307"/>
      <c r="K2" s="163" t="s">
        <v>100</v>
      </c>
      <c r="L2" s="162"/>
      <c r="M2" s="162"/>
      <c r="N2" s="162"/>
      <c r="O2" s="164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8" customHeight="1">
      <c r="A3" s="297" t="s">
        <v>17</v>
      </c>
      <c r="B3" s="299" t="s">
        <v>101</v>
      </c>
      <c r="C3" s="300"/>
      <c r="D3" s="300"/>
      <c r="E3" s="300"/>
      <c r="F3" s="301"/>
      <c r="G3" s="302" t="s">
        <v>102</v>
      </c>
      <c r="H3" s="303"/>
      <c r="I3" s="303"/>
      <c r="J3" s="303"/>
      <c r="K3" s="304"/>
      <c r="L3" s="302" t="s">
        <v>103</v>
      </c>
      <c r="M3" s="303"/>
      <c r="N3" s="303"/>
      <c r="O3" s="303"/>
      <c r="P3" s="304"/>
      <c r="Q3" s="302" t="s">
        <v>104</v>
      </c>
      <c r="R3" s="303"/>
      <c r="S3" s="303"/>
      <c r="T3" s="303"/>
      <c r="U3" s="304"/>
      <c r="V3" s="302" t="s">
        <v>105</v>
      </c>
      <c r="W3" s="303"/>
      <c r="X3" s="303"/>
      <c r="Y3" s="303"/>
      <c r="Z3" s="304"/>
    </row>
    <row r="4" spans="1:26" ht="36" customHeight="1">
      <c r="A4" s="298"/>
      <c r="B4" s="165" t="s">
        <v>106</v>
      </c>
      <c r="C4" s="166" t="s">
        <v>107</v>
      </c>
      <c r="D4" s="166" t="s">
        <v>108</v>
      </c>
      <c r="E4" s="167" t="s">
        <v>109</v>
      </c>
      <c r="F4" s="168" t="s">
        <v>14</v>
      </c>
      <c r="G4" s="165" t="s">
        <v>106</v>
      </c>
      <c r="H4" s="167" t="s">
        <v>107</v>
      </c>
      <c r="I4" s="166" t="s">
        <v>108</v>
      </c>
      <c r="J4" s="167" t="s">
        <v>109</v>
      </c>
      <c r="K4" s="168" t="s">
        <v>14</v>
      </c>
      <c r="L4" s="165" t="s">
        <v>110</v>
      </c>
      <c r="M4" s="167" t="s">
        <v>107</v>
      </c>
      <c r="N4" s="166" t="s">
        <v>108</v>
      </c>
      <c r="O4" s="167" t="s">
        <v>109</v>
      </c>
      <c r="P4" s="168" t="s">
        <v>14</v>
      </c>
      <c r="Q4" s="165" t="s">
        <v>110</v>
      </c>
      <c r="R4" s="167" t="s">
        <v>107</v>
      </c>
      <c r="S4" s="166" t="s">
        <v>108</v>
      </c>
      <c r="T4" s="166" t="s">
        <v>109</v>
      </c>
      <c r="U4" s="168" t="s">
        <v>14</v>
      </c>
      <c r="V4" s="165" t="s">
        <v>110</v>
      </c>
      <c r="W4" s="167" t="s">
        <v>107</v>
      </c>
      <c r="X4" s="166" t="s">
        <v>108</v>
      </c>
      <c r="Y4" s="166" t="s">
        <v>109</v>
      </c>
      <c r="Z4" s="168" t="s">
        <v>14</v>
      </c>
    </row>
    <row r="5" spans="1:26" ht="21" customHeight="1">
      <c r="A5" s="169" t="s">
        <v>0</v>
      </c>
      <c r="B5" s="170">
        <v>137</v>
      </c>
      <c r="C5" s="171"/>
      <c r="D5" s="171">
        <v>286</v>
      </c>
      <c r="E5" s="171">
        <f aca="true" t="shared" si="0" ref="E5:E25">C5+D5</f>
        <v>286</v>
      </c>
      <c r="F5" s="172">
        <f aca="true" t="shared" si="1" ref="F5:F25">(E5*100)/B5</f>
        <v>208.75912408759123</v>
      </c>
      <c r="G5" s="173"/>
      <c r="H5" s="171"/>
      <c r="I5" s="174"/>
      <c r="J5" s="171"/>
      <c r="K5" s="172"/>
      <c r="L5" s="173"/>
      <c r="M5" s="171"/>
      <c r="N5" s="174"/>
      <c r="O5" s="171"/>
      <c r="P5" s="175"/>
      <c r="Q5" s="170"/>
      <c r="R5" s="171"/>
      <c r="S5" s="174"/>
      <c r="T5" s="171"/>
      <c r="U5" s="175"/>
      <c r="V5" s="176"/>
      <c r="W5" s="171"/>
      <c r="X5" s="174"/>
      <c r="Y5" s="171"/>
      <c r="Z5" s="175"/>
    </row>
    <row r="6" spans="1:26" ht="20.25" customHeight="1">
      <c r="A6" s="169" t="s">
        <v>18</v>
      </c>
      <c r="B6" s="170">
        <v>3000</v>
      </c>
      <c r="C6" s="171"/>
      <c r="D6" s="174">
        <v>3820</v>
      </c>
      <c r="E6" s="171">
        <f t="shared" si="0"/>
        <v>3820</v>
      </c>
      <c r="F6" s="172">
        <f t="shared" si="1"/>
        <v>127.33333333333333</v>
      </c>
      <c r="G6" s="173">
        <v>3500</v>
      </c>
      <c r="H6" s="171"/>
      <c r="I6" s="174">
        <v>1910</v>
      </c>
      <c r="J6" s="171">
        <f>H6+I6</f>
        <v>1910</v>
      </c>
      <c r="K6" s="172">
        <f aca="true" t="shared" si="2" ref="K6:K21">(J6*100)/G6</f>
        <v>54.57142857142857</v>
      </c>
      <c r="L6" s="173">
        <v>2000</v>
      </c>
      <c r="M6" s="171"/>
      <c r="N6" s="174">
        <v>1455</v>
      </c>
      <c r="O6" s="171">
        <f>SUM(M6:N6)</f>
        <v>1455</v>
      </c>
      <c r="P6" s="175">
        <f>(O6*100)/L6</f>
        <v>72.75</v>
      </c>
      <c r="Q6" s="170">
        <v>5000</v>
      </c>
      <c r="R6" s="171"/>
      <c r="S6" s="174">
        <v>1025</v>
      </c>
      <c r="T6" s="171">
        <f aca="true" t="shared" si="3" ref="T6:T23">SUM(R6:S6)</f>
        <v>1025</v>
      </c>
      <c r="U6" s="175">
        <f aca="true" t="shared" si="4" ref="U6:U26">(T6*100)/Q6</f>
        <v>20.5</v>
      </c>
      <c r="V6" s="176">
        <v>11000</v>
      </c>
      <c r="W6" s="171"/>
      <c r="X6" s="174"/>
      <c r="Y6" s="171">
        <f aca="true" t="shared" si="5" ref="Y6:Y24">SUM(W6:X6)</f>
        <v>0</v>
      </c>
      <c r="Z6" s="175">
        <f aca="true" t="shared" si="6" ref="Z6:Z26">(Y6*100)/V6</f>
        <v>0</v>
      </c>
    </row>
    <row r="7" spans="1:26" ht="20.25" customHeight="1">
      <c r="A7" s="177" t="s">
        <v>19</v>
      </c>
      <c r="B7" s="170">
        <v>3100</v>
      </c>
      <c r="C7" s="171">
        <v>112</v>
      </c>
      <c r="D7" s="174">
        <v>3508</v>
      </c>
      <c r="E7" s="171">
        <f t="shared" si="0"/>
        <v>3620</v>
      </c>
      <c r="F7" s="172">
        <f t="shared" si="1"/>
        <v>116.7741935483871</v>
      </c>
      <c r="G7" s="173">
        <v>11000</v>
      </c>
      <c r="H7" s="171">
        <v>7741</v>
      </c>
      <c r="I7" s="174">
        <v>16564</v>
      </c>
      <c r="J7" s="171">
        <f>H7+I7</f>
        <v>24305</v>
      </c>
      <c r="K7" s="172">
        <f t="shared" si="2"/>
        <v>220.95454545454547</v>
      </c>
      <c r="L7" s="173">
        <v>6000</v>
      </c>
      <c r="M7" s="171">
        <v>1050</v>
      </c>
      <c r="N7" s="174">
        <v>1250</v>
      </c>
      <c r="O7" s="171">
        <f>SUM(M7:N7)</f>
        <v>2300</v>
      </c>
      <c r="P7" s="175">
        <f>(O7*100)/L7</f>
        <v>38.333333333333336</v>
      </c>
      <c r="Q7" s="170">
        <v>8900</v>
      </c>
      <c r="R7" s="171">
        <v>4340</v>
      </c>
      <c r="S7" s="174"/>
      <c r="T7" s="171">
        <f t="shared" si="3"/>
        <v>4340</v>
      </c>
      <c r="U7" s="175">
        <f t="shared" si="4"/>
        <v>48.764044943820224</v>
      </c>
      <c r="V7" s="176">
        <v>2700</v>
      </c>
      <c r="W7" s="171">
        <v>339</v>
      </c>
      <c r="X7" s="174"/>
      <c r="Y7" s="171">
        <f t="shared" si="5"/>
        <v>339</v>
      </c>
      <c r="Z7" s="175">
        <f t="shared" si="6"/>
        <v>12.555555555555555</v>
      </c>
    </row>
    <row r="8" spans="1:26" ht="19.5" customHeight="1">
      <c r="A8" s="169" t="s">
        <v>1</v>
      </c>
      <c r="B8" s="170">
        <v>700</v>
      </c>
      <c r="C8" s="171"/>
      <c r="D8" s="174">
        <v>2200</v>
      </c>
      <c r="E8" s="171">
        <f t="shared" si="0"/>
        <v>2200</v>
      </c>
      <c r="F8" s="172">
        <f t="shared" si="1"/>
        <v>314.2857142857143</v>
      </c>
      <c r="G8" s="173">
        <v>650</v>
      </c>
      <c r="H8" s="171"/>
      <c r="I8" s="174">
        <v>650</v>
      </c>
      <c r="J8" s="171">
        <f>H8+I8</f>
        <v>650</v>
      </c>
      <c r="K8" s="172">
        <f t="shared" si="2"/>
        <v>100</v>
      </c>
      <c r="L8" s="173">
        <v>150</v>
      </c>
      <c r="M8" s="171"/>
      <c r="N8" s="174">
        <v>50</v>
      </c>
      <c r="O8" s="171">
        <f>SUM(M8:N8)</f>
        <v>50</v>
      </c>
      <c r="P8" s="175">
        <f>(O8*100)/L8</f>
        <v>33.333333333333336</v>
      </c>
      <c r="Q8" s="170"/>
      <c r="R8" s="171"/>
      <c r="S8" s="174"/>
      <c r="T8" s="171"/>
      <c r="U8" s="175"/>
      <c r="V8" s="176">
        <v>480</v>
      </c>
      <c r="W8" s="171"/>
      <c r="X8" s="174"/>
      <c r="Y8" s="171">
        <f t="shared" si="5"/>
        <v>0</v>
      </c>
      <c r="Z8" s="175">
        <f t="shared" si="6"/>
        <v>0</v>
      </c>
    </row>
    <row r="9" spans="1:26" ht="19.5" customHeight="1">
      <c r="A9" s="169" t="s">
        <v>2</v>
      </c>
      <c r="B9" s="170">
        <v>3500</v>
      </c>
      <c r="C9" s="171"/>
      <c r="D9" s="174">
        <v>6945</v>
      </c>
      <c r="E9" s="171">
        <f t="shared" si="0"/>
        <v>6945</v>
      </c>
      <c r="F9" s="172">
        <f t="shared" si="1"/>
        <v>198.42857142857142</v>
      </c>
      <c r="G9" s="173">
        <v>2500</v>
      </c>
      <c r="H9" s="171"/>
      <c r="I9" s="174">
        <v>3000</v>
      </c>
      <c r="J9" s="171">
        <f aca="true" t="shared" si="7" ref="J9:J25">I9+H9</f>
        <v>3000</v>
      </c>
      <c r="K9" s="172">
        <f t="shared" si="2"/>
        <v>120</v>
      </c>
      <c r="L9" s="173">
        <v>1400</v>
      </c>
      <c r="M9" s="171"/>
      <c r="N9" s="174"/>
      <c r="O9" s="171"/>
      <c r="P9" s="175"/>
      <c r="Q9" s="170"/>
      <c r="R9" s="171"/>
      <c r="S9" s="174"/>
      <c r="T9" s="171"/>
      <c r="U9" s="175"/>
      <c r="V9" s="176">
        <v>1500</v>
      </c>
      <c r="W9" s="171"/>
      <c r="X9" s="174"/>
      <c r="Y9" s="171">
        <f t="shared" si="5"/>
        <v>0</v>
      </c>
      <c r="Z9" s="175">
        <f t="shared" si="6"/>
        <v>0</v>
      </c>
    </row>
    <row r="10" spans="1:26" ht="18.75" customHeight="1">
      <c r="A10" s="169" t="s">
        <v>16</v>
      </c>
      <c r="B10" s="170">
        <v>1081</v>
      </c>
      <c r="C10" s="171"/>
      <c r="D10" s="174">
        <v>1200</v>
      </c>
      <c r="E10" s="171">
        <f t="shared" si="0"/>
        <v>1200</v>
      </c>
      <c r="F10" s="172">
        <f t="shared" si="1"/>
        <v>111.00832562442183</v>
      </c>
      <c r="G10" s="173">
        <v>2029</v>
      </c>
      <c r="H10" s="171"/>
      <c r="I10" s="174">
        <v>7000</v>
      </c>
      <c r="J10" s="171">
        <f t="shared" si="7"/>
        <v>7000</v>
      </c>
      <c r="K10" s="172">
        <f t="shared" si="2"/>
        <v>344.99753573188764</v>
      </c>
      <c r="L10" s="173">
        <v>1240</v>
      </c>
      <c r="M10" s="171"/>
      <c r="N10" s="174"/>
      <c r="O10" s="171"/>
      <c r="P10" s="175"/>
      <c r="Q10" s="170">
        <v>3975</v>
      </c>
      <c r="R10" s="171"/>
      <c r="S10" s="174"/>
      <c r="T10" s="171"/>
      <c r="U10" s="175"/>
      <c r="V10" s="176">
        <v>1859</v>
      </c>
      <c r="W10" s="171"/>
      <c r="X10" s="174"/>
      <c r="Y10" s="171">
        <f t="shared" si="5"/>
        <v>0</v>
      </c>
      <c r="Z10" s="175">
        <f t="shared" si="6"/>
        <v>0</v>
      </c>
    </row>
    <row r="11" spans="1:26" ht="18.75" customHeight="1">
      <c r="A11" s="169" t="s">
        <v>3</v>
      </c>
      <c r="B11" s="170">
        <v>2859</v>
      </c>
      <c r="C11" s="171">
        <v>992</v>
      </c>
      <c r="D11" s="174">
        <v>3144</v>
      </c>
      <c r="E11" s="171">
        <f t="shared" si="0"/>
        <v>4136</v>
      </c>
      <c r="F11" s="172">
        <f t="shared" si="1"/>
        <v>144.6659671213711</v>
      </c>
      <c r="G11" s="173">
        <v>9134</v>
      </c>
      <c r="H11" s="171">
        <v>4434</v>
      </c>
      <c r="I11" s="174">
        <v>5925</v>
      </c>
      <c r="J11" s="171">
        <f t="shared" si="7"/>
        <v>10359</v>
      </c>
      <c r="K11" s="172">
        <f t="shared" si="2"/>
        <v>113.41142982264068</v>
      </c>
      <c r="L11" s="173">
        <v>2000</v>
      </c>
      <c r="M11" s="171">
        <v>1000</v>
      </c>
      <c r="N11" s="174"/>
      <c r="O11" s="171">
        <f>SUM(M11:N11)</f>
        <v>1000</v>
      </c>
      <c r="P11" s="175">
        <f>(O11*100)/L11</f>
        <v>50</v>
      </c>
      <c r="Q11" s="170">
        <v>10904</v>
      </c>
      <c r="R11" s="171">
        <v>8670</v>
      </c>
      <c r="S11" s="174"/>
      <c r="T11" s="171">
        <f t="shared" si="3"/>
        <v>8670</v>
      </c>
      <c r="U11" s="175">
        <f t="shared" si="4"/>
        <v>79.51210564930301</v>
      </c>
      <c r="V11" s="176">
        <v>2215</v>
      </c>
      <c r="W11" s="171"/>
      <c r="X11" s="174"/>
      <c r="Y11" s="171">
        <f t="shared" si="5"/>
        <v>0</v>
      </c>
      <c r="Z11" s="175">
        <f t="shared" si="6"/>
        <v>0</v>
      </c>
    </row>
    <row r="12" spans="1:26" ht="18.75" customHeight="1">
      <c r="A12" s="169" t="s">
        <v>4</v>
      </c>
      <c r="B12" s="170">
        <v>4000</v>
      </c>
      <c r="C12" s="171">
        <v>1242</v>
      </c>
      <c r="D12" s="174">
        <v>3460</v>
      </c>
      <c r="E12" s="171">
        <f t="shared" si="0"/>
        <v>4702</v>
      </c>
      <c r="F12" s="172">
        <f t="shared" si="1"/>
        <v>117.55</v>
      </c>
      <c r="G12" s="173">
        <v>5000</v>
      </c>
      <c r="H12" s="171"/>
      <c r="I12" s="174">
        <v>5869</v>
      </c>
      <c r="J12" s="171">
        <f t="shared" si="7"/>
        <v>5869</v>
      </c>
      <c r="K12" s="172">
        <f t="shared" si="2"/>
        <v>117.38</v>
      </c>
      <c r="L12" s="173">
        <v>4200</v>
      </c>
      <c r="M12" s="171"/>
      <c r="N12" s="174"/>
      <c r="O12" s="171"/>
      <c r="P12" s="175"/>
      <c r="Q12" s="170">
        <v>40000</v>
      </c>
      <c r="R12" s="171">
        <v>25000</v>
      </c>
      <c r="S12" s="174"/>
      <c r="T12" s="171">
        <f t="shared" si="3"/>
        <v>25000</v>
      </c>
      <c r="U12" s="175">
        <f t="shared" si="4"/>
        <v>62.5</v>
      </c>
      <c r="V12" s="176">
        <v>25000</v>
      </c>
      <c r="W12" s="171"/>
      <c r="X12" s="174"/>
      <c r="Y12" s="171">
        <f t="shared" si="5"/>
        <v>0</v>
      </c>
      <c r="Z12" s="175">
        <f t="shared" si="6"/>
        <v>0</v>
      </c>
    </row>
    <row r="13" spans="1:26" ht="19.5" customHeight="1">
      <c r="A13" s="169" t="s">
        <v>5</v>
      </c>
      <c r="B13" s="170">
        <v>1608</v>
      </c>
      <c r="C13" s="171"/>
      <c r="D13" s="174">
        <v>2208</v>
      </c>
      <c r="E13" s="171">
        <f t="shared" si="0"/>
        <v>2208</v>
      </c>
      <c r="F13" s="172">
        <f t="shared" si="1"/>
        <v>137.3134328358209</v>
      </c>
      <c r="G13" s="173">
        <v>1928</v>
      </c>
      <c r="H13" s="171"/>
      <c r="I13" s="174"/>
      <c r="J13" s="171"/>
      <c r="K13" s="172"/>
      <c r="L13" s="173">
        <v>1543</v>
      </c>
      <c r="M13" s="171"/>
      <c r="N13" s="174">
        <v>543</v>
      </c>
      <c r="O13" s="171"/>
      <c r="P13" s="175"/>
      <c r="Q13" s="170">
        <v>7330</v>
      </c>
      <c r="R13" s="171"/>
      <c r="S13" s="174"/>
      <c r="T13" s="171"/>
      <c r="U13" s="175"/>
      <c r="V13" s="176">
        <v>2199</v>
      </c>
      <c r="W13" s="171"/>
      <c r="X13" s="174"/>
      <c r="Y13" s="171">
        <f t="shared" si="5"/>
        <v>0</v>
      </c>
      <c r="Z13" s="175">
        <f t="shared" si="6"/>
        <v>0</v>
      </c>
    </row>
    <row r="14" spans="1:26" ht="19.5" customHeight="1">
      <c r="A14" s="169" t="s">
        <v>6</v>
      </c>
      <c r="B14" s="170">
        <v>1500</v>
      </c>
      <c r="C14" s="171"/>
      <c r="D14" s="174">
        <v>1570</v>
      </c>
      <c r="E14" s="171">
        <f t="shared" si="0"/>
        <v>1570</v>
      </c>
      <c r="F14" s="172">
        <f t="shared" si="1"/>
        <v>104.66666666666667</v>
      </c>
      <c r="G14" s="173">
        <v>1700</v>
      </c>
      <c r="H14" s="171"/>
      <c r="I14" s="174"/>
      <c r="J14" s="171"/>
      <c r="K14" s="172"/>
      <c r="L14" s="173">
        <v>900</v>
      </c>
      <c r="M14" s="171"/>
      <c r="N14" s="174"/>
      <c r="O14" s="171"/>
      <c r="P14" s="175"/>
      <c r="Q14" s="170">
        <v>4800</v>
      </c>
      <c r="R14" s="171">
        <v>2000</v>
      </c>
      <c r="S14" s="174"/>
      <c r="T14" s="171">
        <f t="shared" si="3"/>
        <v>2000</v>
      </c>
      <c r="U14" s="175">
        <f t="shared" si="4"/>
        <v>41.666666666666664</v>
      </c>
      <c r="V14" s="176">
        <v>13200</v>
      </c>
      <c r="W14" s="171">
        <v>500</v>
      </c>
      <c r="X14" s="174"/>
      <c r="Y14" s="171">
        <f t="shared" si="5"/>
        <v>500</v>
      </c>
      <c r="Z14" s="175">
        <f t="shared" si="6"/>
        <v>3.787878787878788</v>
      </c>
    </row>
    <row r="15" spans="1:26" ht="20.25" customHeight="1">
      <c r="A15" s="177" t="s">
        <v>7</v>
      </c>
      <c r="B15" s="170">
        <v>2134</v>
      </c>
      <c r="C15" s="171"/>
      <c r="D15" s="174">
        <v>2445</v>
      </c>
      <c r="E15" s="171">
        <f t="shared" si="0"/>
        <v>2445</v>
      </c>
      <c r="F15" s="172">
        <f t="shared" si="1"/>
        <v>114.57357075913777</v>
      </c>
      <c r="G15" s="173">
        <v>2580</v>
      </c>
      <c r="H15" s="171"/>
      <c r="I15" s="174">
        <v>7600</v>
      </c>
      <c r="J15" s="171">
        <f t="shared" si="7"/>
        <v>7600</v>
      </c>
      <c r="K15" s="172">
        <f t="shared" si="2"/>
        <v>294.5736434108527</v>
      </c>
      <c r="L15" s="173">
        <v>2300</v>
      </c>
      <c r="M15" s="171"/>
      <c r="N15" s="174">
        <v>1570</v>
      </c>
      <c r="O15" s="171">
        <f>SUM(M15:N15)</f>
        <v>1570</v>
      </c>
      <c r="P15" s="175">
        <f>(O15*100)/L15</f>
        <v>68.26086956521739</v>
      </c>
      <c r="Q15" s="170">
        <v>6130</v>
      </c>
      <c r="R15" s="171"/>
      <c r="S15" s="174"/>
      <c r="T15" s="171"/>
      <c r="U15" s="175"/>
      <c r="V15" s="176">
        <v>2030</v>
      </c>
      <c r="W15" s="171"/>
      <c r="X15" s="174"/>
      <c r="Y15" s="171">
        <f t="shared" si="5"/>
        <v>0</v>
      </c>
      <c r="Z15" s="175">
        <f t="shared" si="6"/>
        <v>0</v>
      </c>
    </row>
    <row r="16" spans="1:26" ht="18.75" customHeight="1">
      <c r="A16" s="169" t="s">
        <v>8</v>
      </c>
      <c r="B16" s="170">
        <v>837</v>
      </c>
      <c r="C16" s="171"/>
      <c r="D16" s="174">
        <v>930</v>
      </c>
      <c r="E16" s="171">
        <f t="shared" si="0"/>
        <v>930</v>
      </c>
      <c r="F16" s="172">
        <f t="shared" si="1"/>
        <v>111.11111111111111</v>
      </c>
      <c r="G16" s="173">
        <v>712</v>
      </c>
      <c r="H16" s="171"/>
      <c r="I16" s="174">
        <v>730</v>
      </c>
      <c r="J16" s="171">
        <f t="shared" si="7"/>
        <v>730</v>
      </c>
      <c r="K16" s="172">
        <f t="shared" si="2"/>
        <v>102.52808988764045</v>
      </c>
      <c r="L16" s="173">
        <v>413</v>
      </c>
      <c r="M16" s="171"/>
      <c r="N16" s="174">
        <v>50</v>
      </c>
      <c r="O16" s="171">
        <f>SUM(M16:N16)</f>
        <v>50</v>
      </c>
      <c r="P16" s="175">
        <f>(O16*100)/L16</f>
        <v>12.106537530266344</v>
      </c>
      <c r="Q16" s="170">
        <v>2067</v>
      </c>
      <c r="R16" s="171"/>
      <c r="S16" s="174"/>
      <c r="T16" s="171"/>
      <c r="U16" s="175"/>
      <c r="V16" s="176">
        <v>775</v>
      </c>
      <c r="W16" s="171"/>
      <c r="X16" s="174"/>
      <c r="Y16" s="171">
        <f t="shared" si="5"/>
        <v>0</v>
      </c>
      <c r="Z16" s="175">
        <f t="shared" si="6"/>
        <v>0</v>
      </c>
    </row>
    <row r="17" spans="1:26" ht="17.25" customHeight="1">
      <c r="A17" s="169" t="s">
        <v>20</v>
      </c>
      <c r="B17" s="170">
        <v>2500</v>
      </c>
      <c r="C17" s="171"/>
      <c r="D17" s="174">
        <v>3126</v>
      </c>
      <c r="E17" s="171">
        <f t="shared" si="0"/>
        <v>3126</v>
      </c>
      <c r="F17" s="172">
        <f t="shared" si="1"/>
        <v>125.04</v>
      </c>
      <c r="G17" s="173">
        <v>2000</v>
      </c>
      <c r="H17" s="171"/>
      <c r="I17" s="174">
        <v>5285</v>
      </c>
      <c r="J17" s="171">
        <f t="shared" si="7"/>
        <v>5285</v>
      </c>
      <c r="K17" s="172">
        <f t="shared" si="2"/>
        <v>264.25</v>
      </c>
      <c r="L17" s="173">
        <v>3460</v>
      </c>
      <c r="M17" s="171"/>
      <c r="N17" s="174">
        <v>90</v>
      </c>
      <c r="O17" s="171">
        <f>SUM(M17:N17)</f>
        <v>90</v>
      </c>
      <c r="P17" s="175">
        <f>(O17*100)/L17</f>
        <v>2.601156069364162</v>
      </c>
      <c r="Q17" s="170">
        <v>6315</v>
      </c>
      <c r="R17" s="171"/>
      <c r="S17" s="174"/>
      <c r="T17" s="171"/>
      <c r="U17" s="175"/>
      <c r="V17" s="176">
        <v>1705</v>
      </c>
      <c r="W17" s="171"/>
      <c r="X17" s="174"/>
      <c r="Y17" s="171"/>
      <c r="Z17" s="175"/>
    </row>
    <row r="18" spans="1:26" ht="18" customHeight="1">
      <c r="A18" s="177" t="s">
        <v>9</v>
      </c>
      <c r="B18" s="170">
        <v>1880</v>
      </c>
      <c r="C18" s="171"/>
      <c r="D18" s="174">
        <v>2776</v>
      </c>
      <c r="E18" s="171">
        <f t="shared" si="0"/>
        <v>2776</v>
      </c>
      <c r="F18" s="172">
        <f t="shared" si="1"/>
        <v>147.6595744680851</v>
      </c>
      <c r="G18" s="173">
        <v>6343</v>
      </c>
      <c r="H18" s="171">
        <v>420</v>
      </c>
      <c r="I18" s="174">
        <v>8964</v>
      </c>
      <c r="J18" s="171">
        <f t="shared" si="7"/>
        <v>9384</v>
      </c>
      <c r="K18" s="172">
        <f t="shared" si="2"/>
        <v>147.94261390509223</v>
      </c>
      <c r="L18" s="173">
        <v>2600</v>
      </c>
      <c r="M18" s="171">
        <v>226</v>
      </c>
      <c r="N18" s="174"/>
      <c r="O18" s="171">
        <f>SUM(M18:N18)</f>
        <v>226</v>
      </c>
      <c r="P18" s="175">
        <f>(O18*100)/L18</f>
        <v>8.692307692307692</v>
      </c>
      <c r="Q18" s="170">
        <v>8650</v>
      </c>
      <c r="R18" s="171">
        <v>1400</v>
      </c>
      <c r="S18" s="174"/>
      <c r="T18" s="171">
        <f t="shared" si="3"/>
        <v>1400</v>
      </c>
      <c r="U18" s="175">
        <f t="shared" si="4"/>
        <v>16.184971098265898</v>
      </c>
      <c r="V18" s="176">
        <v>2820</v>
      </c>
      <c r="W18" s="171"/>
      <c r="X18" s="174"/>
      <c r="Y18" s="171">
        <f t="shared" si="5"/>
        <v>0</v>
      </c>
      <c r="Z18" s="175">
        <f t="shared" si="6"/>
        <v>0</v>
      </c>
    </row>
    <row r="19" spans="1:26" ht="19.5" customHeight="1">
      <c r="A19" s="169" t="s">
        <v>10</v>
      </c>
      <c r="B19" s="170">
        <v>1670</v>
      </c>
      <c r="C19" s="171"/>
      <c r="D19" s="174">
        <v>3657</v>
      </c>
      <c r="E19" s="171">
        <f t="shared" si="0"/>
        <v>3657</v>
      </c>
      <c r="F19" s="172">
        <f t="shared" si="1"/>
        <v>218.98203592814372</v>
      </c>
      <c r="G19" s="173">
        <v>4070</v>
      </c>
      <c r="H19" s="171"/>
      <c r="I19" s="174">
        <v>4036</v>
      </c>
      <c r="J19" s="171">
        <f t="shared" si="7"/>
        <v>4036</v>
      </c>
      <c r="K19" s="172">
        <f t="shared" si="2"/>
        <v>99.16461916461917</v>
      </c>
      <c r="L19" s="173">
        <v>2590</v>
      </c>
      <c r="M19" s="171"/>
      <c r="N19" s="174"/>
      <c r="O19" s="171"/>
      <c r="P19" s="175"/>
      <c r="Q19" s="170">
        <v>2460</v>
      </c>
      <c r="R19" s="171"/>
      <c r="S19" s="174"/>
      <c r="T19" s="171"/>
      <c r="U19" s="175"/>
      <c r="V19" s="176">
        <v>2685</v>
      </c>
      <c r="W19" s="171"/>
      <c r="X19" s="174"/>
      <c r="Y19" s="171">
        <f t="shared" si="5"/>
        <v>0</v>
      </c>
      <c r="Z19" s="175">
        <f t="shared" si="6"/>
        <v>0</v>
      </c>
    </row>
    <row r="20" spans="1:26" ht="18.75" customHeight="1">
      <c r="A20" s="169" t="s">
        <v>21</v>
      </c>
      <c r="B20" s="170">
        <v>2381</v>
      </c>
      <c r="C20" s="171"/>
      <c r="D20" s="174">
        <v>4320</v>
      </c>
      <c r="E20" s="171">
        <f t="shared" si="0"/>
        <v>4320</v>
      </c>
      <c r="F20" s="172">
        <f t="shared" si="1"/>
        <v>181.43637127257455</v>
      </c>
      <c r="G20" s="173">
        <v>4238</v>
      </c>
      <c r="H20" s="171">
        <v>1100</v>
      </c>
      <c r="I20" s="174">
        <v>4238</v>
      </c>
      <c r="J20" s="171">
        <f t="shared" si="7"/>
        <v>5338</v>
      </c>
      <c r="K20" s="172">
        <f t="shared" si="2"/>
        <v>125.95563945257197</v>
      </c>
      <c r="L20" s="173">
        <v>1150</v>
      </c>
      <c r="M20" s="171"/>
      <c r="N20" s="174">
        <v>500</v>
      </c>
      <c r="O20" s="171">
        <f>SUM(M20:N20)</f>
        <v>500</v>
      </c>
      <c r="P20" s="175"/>
      <c r="Q20" s="170">
        <v>6420</v>
      </c>
      <c r="R20" s="171">
        <v>900</v>
      </c>
      <c r="S20" s="174"/>
      <c r="T20" s="171">
        <f t="shared" si="3"/>
        <v>900</v>
      </c>
      <c r="U20" s="175">
        <f t="shared" si="4"/>
        <v>14.018691588785046</v>
      </c>
      <c r="V20" s="176">
        <v>2830</v>
      </c>
      <c r="W20" s="171"/>
      <c r="X20" s="174"/>
      <c r="Y20" s="171">
        <f t="shared" si="5"/>
        <v>0</v>
      </c>
      <c r="Z20" s="175">
        <f t="shared" si="6"/>
        <v>0</v>
      </c>
    </row>
    <row r="21" spans="1:26" ht="18.75" customHeight="1">
      <c r="A21" s="169" t="s">
        <v>22</v>
      </c>
      <c r="B21" s="170">
        <v>1315</v>
      </c>
      <c r="C21" s="171">
        <v>20</v>
      </c>
      <c r="D21" s="174">
        <v>1993</v>
      </c>
      <c r="E21" s="171">
        <f>C21+D21</f>
        <v>2013</v>
      </c>
      <c r="F21" s="172">
        <f t="shared" si="1"/>
        <v>153.07984790874525</v>
      </c>
      <c r="G21" s="173">
        <v>11256</v>
      </c>
      <c r="H21" s="171">
        <v>625</v>
      </c>
      <c r="I21" s="174">
        <v>11378</v>
      </c>
      <c r="J21" s="171">
        <f t="shared" si="7"/>
        <v>12003</v>
      </c>
      <c r="K21" s="172">
        <f t="shared" si="2"/>
        <v>106.636460554371</v>
      </c>
      <c r="L21" s="173">
        <v>2319</v>
      </c>
      <c r="M21" s="171">
        <v>323</v>
      </c>
      <c r="N21" s="174"/>
      <c r="O21" s="171">
        <f>SUM(M21:N21)</f>
        <v>323</v>
      </c>
      <c r="P21" s="175">
        <f>(O21*100)/L21</f>
        <v>13.928417421302285</v>
      </c>
      <c r="Q21" s="170">
        <v>12407</v>
      </c>
      <c r="R21" s="171">
        <v>3327</v>
      </c>
      <c r="S21" s="174"/>
      <c r="T21" s="171">
        <f t="shared" si="3"/>
        <v>3327</v>
      </c>
      <c r="U21" s="175">
        <f t="shared" si="4"/>
        <v>26.815507374869025</v>
      </c>
      <c r="V21" s="176">
        <v>2431</v>
      </c>
      <c r="W21" s="171">
        <v>137</v>
      </c>
      <c r="X21" s="174"/>
      <c r="Y21" s="171">
        <f t="shared" si="5"/>
        <v>137</v>
      </c>
      <c r="Z21" s="175">
        <f t="shared" si="6"/>
        <v>5.635540929658577</v>
      </c>
    </row>
    <row r="22" spans="1:26" ht="19.5" customHeight="1">
      <c r="A22" s="177" t="s">
        <v>11</v>
      </c>
      <c r="B22" s="170">
        <v>858</v>
      </c>
      <c r="C22" s="171"/>
      <c r="D22" s="174">
        <v>900</v>
      </c>
      <c r="E22" s="171">
        <f t="shared" si="0"/>
        <v>900</v>
      </c>
      <c r="F22" s="172">
        <f t="shared" si="1"/>
        <v>104.8951048951049</v>
      </c>
      <c r="G22" s="173">
        <v>990</v>
      </c>
      <c r="H22" s="171"/>
      <c r="I22" s="174"/>
      <c r="J22" s="171"/>
      <c r="K22" s="172"/>
      <c r="L22" s="173">
        <v>800</v>
      </c>
      <c r="M22" s="171"/>
      <c r="N22" s="174"/>
      <c r="O22" s="171"/>
      <c r="P22" s="175"/>
      <c r="Q22" s="170"/>
      <c r="R22" s="171"/>
      <c r="S22" s="174"/>
      <c r="T22" s="171"/>
      <c r="U22" s="175"/>
      <c r="V22" s="176">
        <v>1200</v>
      </c>
      <c r="W22" s="171"/>
      <c r="X22" s="174"/>
      <c r="Y22" s="171"/>
      <c r="Z22" s="175">
        <f t="shared" si="6"/>
        <v>0</v>
      </c>
    </row>
    <row r="23" spans="1:26" ht="18.75" customHeight="1">
      <c r="A23" s="177" t="s">
        <v>12</v>
      </c>
      <c r="B23" s="170">
        <v>2027</v>
      </c>
      <c r="C23" s="171">
        <v>541</v>
      </c>
      <c r="D23" s="174">
        <v>3846</v>
      </c>
      <c r="E23" s="171">
        <f t="shared" si="0"/>
        <v>4387</v>
      </c>
      <c r="F23" s="172">
        <f t="shared" si="1"/>
        <v>216.42821904292057</v>
      </c>
      <c r="G23" s="173">
        <v>4236</v>
      </c>
      <c r="H23" s="171">
        <v>2275</v>
      </c>
      <c r="I23" s="174">
        <v>9945</v>
      </c>
      <c r="J23" s="171">
        <f t="shared" si="7"/>
        <v>12220</v>
      </c>
      <c r="K23" s="172">
        <f>(J23*100)/G23</f>
        <v>288.47969782813976</v>
      </c>
      <c r="L23" s="173">
        <v>1331</v>
      </c>
      <c r="M23" s="171">
        <v>322</v>
      </c>
      <c r="N23" s="174"/>
      <c r="O23" s="171">
        <f>SUM(M23:N23)</f>
        <v>322</v>
      </c>
      <c r="P23" s="175">
        <f>(O23*100)/L23</f>
        <v>24.192336589030806</v>
      </c>
      <c r="Q23" s="170">
        <v>13949</v>
      </c>
      <c r="R23" s="171">
        <v>4938</v>
      </c>
      <c r="S23" s="174"/>
      <c r="T23" s="171">
        <f t="shared" si="3"/>
        <v>4938</v>
      </c>
      <c r="U23" s="175">
        <f t="shared" si="4"/>
        <v>35.400387124525054</v>
      </c>
      <c r="V23" s="176">
        <v>43250</v>
      </c>
      <c r="W23" s="171"/>
      <c r="X23" s="174"/>
      <c r="Y23" s="171">
        <f t="shared" si="5"/>
        <v>0</v>
      </c>
      <c r="Z23" s="175">
        <f t="shared" si="6"/>
        <v>0</v>
      </c>
    </row>
    <row r="24" spans="1:26" ht="18" customHeight="1">
      <c r="A24" s="177" t="s">
        <v>23</v>
      </c>
      <c r="B24" s="170">
        <v>2000</v>
      </c>
      <c r="C24" s="171"/>
      <c r="D24" s="174">
        <v>2100</v>
      </c>
      <c r="E24" s="171">
        <f t="shared" si="0"/>
        <v>2100</v>
      </c>
      <c r="F24" s="172">
        <f t="shared" si="1"/>
        <v>105</v>
      </c>
      <c r="G24" s="173">
        <v>2300</v>
      </c>
      <c r="H24" s="171"/>
      <c r="I24" s="174">
        <v>3750</v>
      </c>
      <c r="J24" s="171">
        <f t="shared" si="7"/>
        <v>3750</v>
      </c>
      <c r="K24" s="172">
        <f>(J24*100)/G24</f>
        <v>163.04347826086956</v>
      </c>
      <c r="L24" s="173">
        <v>4000</v>
      </c>
      <c r="M24" s="171"/>
      <c r="N24" s="174"/>
      <c r="O24" s="171"/>
      <c r="P24" s="175"/>
      <c r="Q24" s="170"/>
      <c r="R24" s="171"/>
      <c r="S24" s="174"/>
      <c r="T24" s="171"/>
      <c r="U24" s="175"/>
      <c r="V24" s="176">
        <v>2000</v>
      </c>
      <c r="W24" s="171"/>
      <c r="X24" s="174"/>
      <c r="Y24" s="171">
        <f t="shared" si="5"/>
        <v>0</v>
      </c>
      <c r="Z24" s="175">
        <f t="shared" si="6"/>
        <v>0</v>
      </c>
    </row>
    <row r="25" spans="1:26" ht="20.25" customHeight="1">
      <c r="A25" s="169" t="s">
        <v>13</v>
      </c>
      <c r="B25" s="170">
        <v>5240</v>
      </c>
      <c r="C25" s="171">
        <v>553</v>
      </c>
      <c r="D25" s="174">
        <v>5413</v>
      </c>
      <c r="E25" s="171">
        <f t="shared" si="0"/>
        <v>5966</v>
      </c>
      <c r="F25" s="172">
        <f t="shared" si="1"/>
        <v>113.85496183206106</v>
      </c>
      <c r="G25" s="173">
        <v>23700</v>
      </c>
      <c r="H25" s="171">
        <v>2163</v>
      </c>
      <c r="I25" s="174">
        <v>18396</v>
      </c>
      <c r="J25" s="171">
        <f t="shared" si="7"/>
        <v>20559</v>
      </c>
      <c r="K25" s="172">
        <f>(J25*100)/G25</f>
        <v>86.74683544303798</v>
      </c>
      <c r="L25" s="173">
        <v>7555</v>
      </c>
      <c r="M25" s="171">
        <v>1268</v>
      </c>
      <c r="N25" s="174"/>
      <c r="O25" s="171">
        <f>SUM(M25:N25)</f>
        <v>1268</v>
      </c>
      <c r="P25" s="175">
        <f>(O25*100)/L25</f>
        <v>16.783587028457976</v>
      </c>
      <c r="Q25" s="170">
        <v>48940</v>
      </c>
      <c r="R25" s="171">
        <v>27893</v>
      </c>
      <c r="S25" s="174"/>
      <c r="T25" s="171">
        <f>SUM(R25:S25)</f>
        <v>27893</v>
      </c>
      <c r="U25" s="175">
        <f t="shared" si="4"/>
        <v>56.9942787086228</v>
      </c>
      <c r="V25" s="176">
        <v>13530</v>
      </c>
      <c r="W25" s="171">
        <v>1590</v>
      </c>
      <c r="X25" s="174"/>
      <c r="Y25" s="171">
        <f>SUM(W25:X25)</f>
        <v>1590</v>
      </c>
      <c r="Z25" s="175">
        <f t="shared" si="6"/>
        <v>11.751662971175167</v>
      </c>
    </row>
    <row r="26" spans="1:26" ht="20.25" customHeight="1">
      <c r="A26" s="178" t="s">
        <v>24</v>
      </c>
      <c r="B26" s="179">
        <f>SUM(B5:B25)</f>
        <v>44327</v>
      </c>
      <c r="C26" s="180">
        <f>SUM(C5:C25)</f>
        <v>3460</v>
      </c>
      <c r="D26" s="180">
        <f>SUM(D5:D25)</f>
        <v>59847</v>
      </c>
      <c r="E26" s="180">
        <f>C26+D26</f>
        <v>63307</v>
      </c>
      <c r="F26" s="181">
        <f>(E26*100)/B26</f>
        <v>142.81814695332415</v>
      </c>
      <c r="G26" s="179">
        <f>SUM(G5:G25)</f>
        <v>99866</v>
      </c>
      <c r="H26" s="180">
        <f>SUM(H5:H25)</f>
        <v>18758</v>
      </c>
      <c r="I26" s="180">
        <f>SUM(I5:I25)</f>
        <v>115240</v>
      </c>
      <c r="J26" s="180">
        <f>I26+H26</f>
        <v>133998</v>
      </c>
      <c r="K26" s="181">
        <f>(J26*100)/G26</f>
        <v>134.17779824965453</v>
      </c>
      <c r="L26" s="179">
        <f>SUM(L5:L25)</f>
        <v>47951</v>
      </c>
      <c r="M26" s="180">
        <f>SUM(M5:M25)</f>
        <v>4189</v>
      </c>
      <c r="N26" s="180">
        <f>SUM(N5:N25)</f>
        <v>5508</v>
      </c>
      <c r="O26" s="180">
        <f>SUM(O5:O25)</f>
        <v>9154</v>
      </c>
      <c r="P26" s="181">
        <f>(O26*100)/L26</f>
        <v>19.0903213697316</v>
      </c>
      <c r="Q26" s="179">
        <f>SUM(Q5:Q25)</f>
        <v>188247</v>
      </c>
      <c r="R26" s="180">
        <f>SUM(R5:R25)</f>
        <v>78468</v>
      </c>
      <c r="S26" s="180">
        <f>SUM(S5:S25)</f>
        <v>1025</v>
      </c>
      <c r="T26" s="180">
        <f>SUM(T5:T25)</f>
        <v>79493</v>
      </c>
      <c r="U26" s="175">
        <f t="shared" si="4"/>
        <v>42.22803019437229</v>
      </c>
      <c r="V26" s="179">
        <f>SUM(V5:V25)</f>
        <v>135409</v>
      </c>
      <c r="W26" s="180"/>
      <c r="X26" s="180">
        <f>SUM(X5:X25)</f>
        <v>0</v>
      </c>
      <c r="Y26" s="180">
        <f>SUM(Y5:Y25)</f>
        <v>2566</v>
      </c>
      <c r="Z26" s="175">
        <f t="shared" si="6"/>
        <v>1.894999593823158</v>
      </c>
    </row>
    <row r="27" spans="1:26" ht="18.75" customHeight="1" thickBot="1">
      <c r="A27" s="182" t="s">
        <v>15</v>
      </c>
      <c r="B27" s="183">
        <v>59909</v>
      </c>
      <c r="C27" s="184">
        <v>2339.8</v>
      </c>
      <c r="D27" s="185">
        <v>59387</v>
      </c>
      <c r="E27" s="184">
        <v>61726.8</v>
      </c>
      <c r="F27" s="186">
        <v>103.03426864077184</v>
      </c>
      <c r="G27" s="183">
        <v>86964</v>
      </c>
      <c r="H27" s="184">
        <v>22704</v>
      </c>
      <c r="I27" s="185">
        <v>78652</v>
      </c>
      <c r="J27" s="184">
        <v>101356</v>
      </c>
      <c r="K27" s="186">
        <v>116.54937675359919</v>
      </c>
      <c r="L27" s="183">
        <v>60493</v>
      </c>
      <c r="M27" s="184">
        <v>3849</v>
      </c>
      <c r="N27" s="185"/>
      <c r="O27" s="180">
        <f>SUM(M27+N27)</f>
        <v>3849</v>
      </c>
      <c r="P27" s="181">
        <f>(O27*100)/L27</f>
        <v>6.36271965351363</v>
      </c>
      <c r="Q27" s="183">
        <v>169429</v>
      </c>
      <c r="R27" s="184"/>
      <c r="S27" s="185"/>
      <c r="T27" s="185"/>
      <c r="U27" s="187"/>
      <c r="V27" s="183">
        <v>140663</v>
      </c>
      <c r="W27" s="184"/>
      <c r="X27" s="185">
        <v>0</v>
      </c>
      <c r="Y27" s="185"/>
      <c r="Z27" s="188">
        <v>0</v>
      </c>
    </row>
  </sheetData>
  <sheetProtection/>
  <mergeCells count="8">
    <mergeCell ref="Q3:U3"/>
    <mergeCell ref="V3:Z3"/>
    <mergeCell ref="B1:J2"/>
    <mergeCell ref="O1:P1"/>
    <mergeCell ref="A3:A4"/>
    <mergeCell ref="B3:F3"/>
    <mergeCell ref="G3:K3"/>
    <mergeCell ref="L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30.25390625" style="0" customWidth="1"/>
    <col min="2" max="2" width="12.25390625" style="0" customWidth="1"/>
    <col min="3" max="3" width="13.375" style="0" customWidth="1"/>
    <col min="4" max="4" width="14.875" style="0" customWidth="1"/>
    <col min="5" max="6" width="13.375" style="0" customWidth="1"/>
    <col min="7" max="7" width="13.625" style="0" customWidth="1"/>
    <col min="8" max="8" width="13.375" style="0" customWidth="1"/>
    <col min="9" max="9" width="14.375" style="0" customWidth="1"/>
  </cols>
  <sheetData>
    <row r="1" spans="1:9" ht="18.75">
      <c r="A1" s="189"/>
      <c r="B1" s="310" t="s">
        <v>111</v>
      </c>
      <c r="C1" s="311"/>
      <c r="D1" s="311"/>
      <c r="E1" s="311"/>
      <c r="F1" s="311"/>
      <c r="G1" s="311"/>
      <c r="H1" s="311"/>
      <c r="I1" s="190"/>
    </row>
    <row r="2" spans="1:9" ht="21.75" customHeight="1" thickBot="1">
      <c r="A2" s="1"/>
      <c r="B2" s="312"/>
      <c r="C2" s="312"/>
      <c r="D2" s="312"/>
      <c r="E2" s="312"/>
      <c r="F2" s="312"/>
      <c r="G2" s="312"/>
      <c r="H2" s="312"/>
      <c r="I2" s="191">
        <v>42218</v>
      </c>
    </row>
    <row r="3" spans="1:9" ht="21.75" customHeight="1">
      <c r="A3" s="313" t="s">
        <v>112</v>
      </c>
      <c r="B3" s="315" t="s">
        <v>113</v>
      </c>
      <c r="C3" s="316"/>
      <c r="D3" s="316"/>
      <c r="E3" s="316"/>
      <c r="F3" s="316"/>
      <c r="G3" s="316"/>
      <c r="H3" s="316"/>
      <c r="I3" s="317"/>
    </row>
    <row r="4" spans="1:9" ht="20.25" customHeight="1">
      <c r="A4" s="314"/>
      <c r="B4" s="318" t="s">
        <v>114</v>
      </c>
      <c r="C4" s="319"/>
      <c r="D4" s="319"/>
      <c r="E4" s="320"/>
      <c r="F4" s="318" t="s">
        <v>115</v>
      </c>
      <c r="G4" s="319"/>
      <c r="H4" s="319"/>
      <c r="I4" s="321"/>
    </row>
    <row r="5" spans="1:9" ht="22.5" customHeight="1">
      <c r="A5" s="314"/>
      <c r="B5" s="192" t="s">
        <v>116</v>
      </c>
      <c r="C5" s="193" t="s">
        <v>117</v>
      </c>
      <c r="D5" s="193" t="s">
        <v>118</v>
      </c>
      <c r="E5" s="194" t="s">
        <v>14</v>
      </c>
      <c r="F5" s="192" t="s">
        <v>116</v>
      </c>
      <c r="G5" s="193" t="s">
        <v>117</v>
      </c>
      <c r="H5" s="193" t="s">
        <v>118</v>
      </c>
      <c r="I5" s="195" t="s">
        <v>14</v>
      </c>
    </row>
    <row r="6" spans="1:9" ht="20.25" customHeight="1">
      <c r="A6" s="196" t="s">
        <v>0</v>
      </c>
      <c r="B6" s="197">
        <v>469</v>
      </c>
      <c r="C6" s="198">
        <v>469</v>
      </c>
      <c r="D6" s="198">
        <v>469</v>
      </c>
      <c r="E6" s="199">
        <f aca="true" t="shared" si="0" ref="E6:E26">D6/B6*100</f>
        <v>100</v>
      </c>
      <c r="F6" s="200"/>
      <c r="G6" s="201"/>
      <c r="H6" s="201"/>
      <c r="I6" s="202"/>
    </row>
    <row r="7" spans="1:9" ht="18" customHeight="1">
      <c r="A7" s="196" t="s">
        <v>18</v>
      </c>
      <c r="B7" s="203">
        <v>7677</v>
      </c>
      <c r="C7" s="198">
        <v>7677</v>
      </c>
      <c r="D7" s="198">
        <v>7677</v>
      </c>
      <c r="E7" s="199">
        <f t="shared" si="0"/>
        <v>100</v>
      </c>
      <c r="F7" s="204">
        <v>2735</v>
      </c>
      <c r="G7" s="201">
        <v>2735</v>
      </c>
      <c r="H7" s="201">
        <v>2735</v>
      </c>
      <c r="I7" s="202">
        <f aca="true" t="shared" si="1" ref="I7:I26">H7/F7*100</f>
        <v>100</v>
      </c>
    </row>
    <row r="8" spans="1:9" ht="19.5" customHeight="1">
      <c r="A8" s="196" t="s">
        <v>19</v>
      </c>
      <c r="B8" s="203">
        <v>5042</v>
      </c>
      <c r="C8" s="198">
        <v>4074</v>
      </c>
      <c r="D8" s="198">
        <v>3740</v>
      </c>
      <c r="E8" s="199">
        <f t="shared" si="0"/>
        <v>74.1769139230464</v>
      </c>
      <c r="F8" s="204">
        <v>2033</v>
      </c>
      <c r="G8" s="201">
        <v>1772</v>
      </c>
      <c r="H8" s="201">
        <v>1772</v>
      </c>
      <c r="I8" s="202">
        <f t="shared" si="1"/>
        <v>87.16182980816527</v>
      </c>
    </row>
    <row r="9" spans="1:9" ht="19.5" customHeight="1">
      <c r="A9" s="196" t="s">
        <v>1</v>
      </c>
      <c r="B9" s="203">
        <v>3728</v>
      </c>
      <c r="C9" s="198">
        <v>3728</v>
      </c>
      <c r="D9" s="198">
        <v>3728</v>
      </c>
      <c r="E9" s="199">
        <f t="shared" si="0"/>
        <v>100</v>
      </c>
      <c r="F9" s="204">
        <v>2127</v>
      </c>
      <c r="G9" s="201">
        <v>2127</v>
      </c>
      <c r="H9" s="201">
        <v>2127</v>
      </c>
      <c r="I9" s="202">
        <f t="shared" si="1"/>
        <v>100</v>
      </c>
    </row>
    <row r="10" spans="1:9" ht="19.5" customHeight="1">
      <c r="A10" s="196" t="s">
        <v>2</v>
      </c>
      <c r="B10" s="203">
        <v>3381</v>
      </c>
      <c r="C10" s="198">
        <v>3381</v>
      </c>
      <c r="D10" s="198">
        <v>3381</v>
      </c>
      <c r="E10" s="199">
        <f t="shared" si="0"/>
        <v>100</v>
      </c>
      <c r="F10" s="204">
        <v>495</v>
      </c>
      <c r="G10" s="201">
        <v>495</v>
      </c>
      <c r="H10" s="201">
        <v>495</v>
      </c>
      <c r="I10" s="202">
        <f t="shared" si="1"/>
        <v>100</v>
      </c>
    </row>
    <row r="11" spans="1:9" ht="19.5" customHeight="1">
      <c r="A11" s="196" t="s">
        <v>16</v>
      </c>
      <c r="B11" s="203">
        <v>3876</v>
      </c>
      <c r="C11" s="198">
        <v>3876</v>
      </c>
      <c r="D11" s="198">
        <v>3876</v>
      </c>
      <c r="E11" s="199">
        <f t="shared" si="0"/>
        <v>100</v>
      </c>
      <c r="F11" s="204">
        <v>4597</v>
      </c>
      <c r="G11" s="201">
        <v>4597</v>
      </c>
      <c r="H11" s="201">
        <v>4597</v>
      </c>
      <c r="I11" s="202">
        <f t="shared" si="1"/>
        <v>100</v>
      </c>
    </row>
    <row r="12" spans="1:9" ht="20.25" customHeight="1">
      <c r="A12" s="196" t="s">
        <v>3</v>
      </c>
      <c r="B12" s="203">
        <v>5068</v>
      </c>
      <c r="C12" s="198">
        <v>5068</v>
      </c>
      <c r="D12" s="198">
        <v>5068</v>
      </c>
      <c r="E12" s="199">
        <f t="shared" si="0"/>
        <v>100</v>
      </c>
      <c r="F12" s="204">
        <v>3866</v>
      </c>
      <c r="G12" s="201">
        <v>3100</v>
      </c>
      <c r="H12" s="201">
        <v>3100</v>
      </c>
      <c r="I12" s="202">
        <f t="shared" si="1"/>
        <v>80.1862390067253</v>
      </c>
    </row>
    <row r="13" spans="1:9" ht="20.25" customHeight="1">
      <c r="A13" s="196" t="s">
        <v>4</v>
      </c>
      <c r="B13" s="203">
        <v>5036</v>
      </c>
      <c r="C13" s="198">
        <v>4994</v>
      </c>
      <c r="D13" s="198">
        <v>4958</v>
      </c>
      <c r="E13" s="199">
        <f t="shared" si="0"/>
        <v>98.45115170770453</v>
      </c>
      <c r="F13" s="204">
        <v>9204</v>
      </c>
      <c r="G13" s="201">
        <v>5806</v>
      </c>
      <c r="H13" s="201">
        <v>5306</v>
      </c>
      <c r="I13" s="202">
        <f t="shared" si="1"/>
        <v>57.64884832681443</v>
      </c>
    </row>
    <row r="14" spans="1:9" ht="18.75" customHeight="1">
      <c r="A14" s="196" t="s">
        <v>5</v>
      </c>
      <c r="B14" s="203">
        <v>2564</v>
      </c>
      <c r="C14" s="198">
        <v>2554</v>
      </c>
      <c r="D14" s="198">
        <v>2554</v>
      </c>
      <c r="E14" s="199">
        <f t="shared" si="0"/>
        <v>99.60998439937597</v>
      </c>
      <c r="F14" s="204">
        <v>1151</v>
      </c>
      <c r="G14" s="201">
        <v>1151</v>
      </c>
      <c r="H14" s="201">
        <v>1151</v>
      </c>
      <c r="I14" s="202">
        <f t="shared" si="1"/>
        <v>100</v>
      </c>
    </row>
    <row r="15" spans="1:9" ht="18" customHeight="1">
      <c r="A15" s="196" t="s">
        <v>6</v>
      </c>
      <c r="B15" s="203">
        <v>795</v>
      </c>
      <c r="C15" s="198">
        <v>795</v>
      </c>
      <c r="D15" s="198">
        <v>795</v>
      </c>
      <c r="E15" s="199">
        <f t="shared" si="0"/>
        <v>100</v>
      </c>
      <c r="F15" s="204">
        <v>199</v>
      </c>
      <c r="G15" s="201">
        <v>199</v>
      </c>
      <c r="H15" s="201">
        <v>199</v>
      </c>
      <c r="I15" s="202">
        <f t="shared" si="1"/>
        <v>100</v>
      </c>
    </row>
    <row r="16" spans="1:9" ht="18.75" customHeight="1">
      <c r="A16" s="196" t="s">
        <v>7</v>
      </c>
      <c r="B16" s="203">
        <v>2125</v>
      </c>
      <c r="C16" s="198">
        <v>2180</v>
      </c>
      <c r="D16" s="198">
        <v>2180</v>
      </c>
      <c r="E16" s="199">
        <f t="shared" si="0"/>
        <v>102.58823529411765</v>
      </c>
      <c r="F16" s="204">
        <v>1723</v>
      </c>
      <c r="G16" s="201">
        <v>1723</v>
      </c>
      <c r="H16" s="201">
        <v>1723</v>
      </c>
      <c r="I16" s="202">
        <f t="shared" si="1"/>
        <v>100</v>
      </c>
    </row>
    <row r="17" spans="1:9" ht="18" customHeight="1">
      <c r="A17" s="196" t="s">
        <v>8</v>
      </c>
      <c r="B17" s="203">
        <v>1362</v>
      </c>
      <c r="C17" s="198">
        <v>1362</v>
      </c>
      <c r="D17" s="198">
        <v>1362</v>
      </c>
      <c r="E17" s="199">
        <f t="shared" si="0"/>
        <v>100</v>
      </c>
      <c r="F17" s="204">
        <v>445</v>
      </c>
      <c r="G17" s="201">
        <v>445</v>
      </c>
      <c r="H17" s="201">
        <v>445</v>
      </c>
      <c r="I17" s="202">
        <f t="shared" si="1"/>
        <v>100</v>
      </c>
    </row>
    <row r="18" spans="1:9" ht="18" customHeight="1">
      <c r="A18" s="196" t="s">
        <v>20</v>
      </c>
      <c r="B18" s="203">
        <v>3116</v>
      </c>
      <c r="C18" s="198">
        <v>3116</v>
      </c>
      <c r="D18" s="198">
        <v>3116</v>
      </c>
      <c r="E18" s="199">
        <f t="shared" si="0"/>
        <v>100</v>
      </c>
      <c r="F18" s="204" t="s">
        <v>119</v>
      </c>
      <c r="G18" s="201">
        <v>892</v>
      </c>
      <c r="H18" s="201">
        <v>892</v>
      </c>
      <c r="I18" s="202">
        <f t="shared" si="1"/>
        <v>51.293847038527886</v>
      </c>
    </row>
    <row r="19" spans="1:9" ht="19.5" customHeight="1">
      <c r="A19" s="196" t="s">
        <v>9</v>
      </c>
      <c r="B19" s="203">
        <v>1821</v>
      </c>
      <c r="C19" s="198">
        <v>1821</v>
      </c>
      <c r="D19" s="198">
        <v>1821</v>
      </c>
      <c r="E19" s="199">
        <f t="shared" si="0"/>
        <v>100</v>
      </c>
      <c r="F19" s="204">
        <v>1140</v>
      </c>
      <c r="G19" s="201">
        <v>1140</v>
      </c>
      <c r="H19" s="201">
        <v>1140</v>
      </c>
      <c r="I19" s="202">
        <f t="shared" si="1"/>
        <v>100</v>
      </c>
    </row>
    <row r="20" spans="1:9" ht="18" customHeight="1">
      <c r="A20" s="196" t="s">
        <v>10</v>
      </c>
      <c r="B20" s="203">
        <v>3119</v>
      </c>
      <c r="C20" s="198">
        <v>3119</v>
      </c>
      <c r="D20" s="198">
        <v>3119</v>
      </c>
      <c r="E20" s="199">
        <f t="shared" si="0"/>
        <v>100</v>
      </c>
      <c r="F20" s="204">
        <v>2655</v>
      </c>
      <c r="G20" s="201">
        <v>2655</v>
      </c>
      <c r="H20" s="201">
        <v>2655</v>
      </c>
      <c r="I20" s="202">
        <f t="shared" si="1"/>
        <v>100</v>
      </c>
    </row>
    <row r="21" spans="1:9" ht="18.75" customHeight="1">
      <c r="A21" s="196" t="s">
        <v>21</v>
      </c>
      <c r="B21" s="203">
        <v>1751</v>
      </c>
      <c r="C21" s="198">
        <v>1751</v>
      </c>
      <c r="D21" s="198">
        <v>1751</v>
      </c>
      <c r="E21" s="199">
        <f t="shared" si="0"/>
        <v>100</v>
      </c>
      <c r="F21" s="204">
        <v>3408</v>
      </c>
      <c r="G21" s="201">
        <v>3408</v>
      </c>
      <c r="H21" s="201">
        <v>3408</v>
      </c>
      <c r="I21" s="202">
        <f t="shared" si="1"/>
        <v>100</v>
      </c>
    </row>
    <row r="22" spans="1:9" ht="19.5" customHeight="1">
      <c r="A22" s="196" t="s">
        <v>22</v>
      </c>
      <c r="B22" s="203">
        <v>5186</v>
      </c>
      <c r="C22" s="198">
        <v>4832</v>
      </c>
      <c r="D22" s="198">
        <v>4832</v>
      </c>
      <c r="E22" s="199">
        <f t="shared" si="0"/>
        <v>93.1739298110297</v>
      </c>
      <c r="F22" s="204">
        <v>1991</v>
      </c>
      <c r="G22" s="201">
        <v>456</v>
      </c>
      <c r="H22" s="201">
        <v>456</v>
      </c>
      <c r="I22" s="202">
        <f t="shared" si="1"/>
        <v>22.903063787041688</v>
      </c>
    </row>
    <row r="23" spans="1:9" ht="18.75" customHeight="1">
      <c r="A23" s="196" t="s">
        <v>11</v>
      </c>
      <c r="B23" s="203">
        <v>2178</v>
      </c>
      <c r="C23" s="198">
        <v>2178</v>
      </c>
      <c r="D23" s="198">
        <v>2178</v>
      </c>
      <c r="E23" s="199">
        <f t="shared" si="0"/>
        <v>100</v>
      </c>
      <c r="F23" s="204">
        <v>1002</v>
      </c>
      <c r="G23" s="201">
        <v>500</v>
      </c>
      <c r="H23" s="201">
        <v>500</v>
      </c>
      <c r="I23" s="202">
        <f t="shared" si="1"/>
        <v>49.9001996007984</v>
      </c>
    </row>
    <row r="24" spans="1:9" ht="18.75" customHeight="1">
      <c r="A24" s="196" t="s">
        <v>12</v>
      </c>
      <c r="B24" s="203">
        <v>6295</v>
      </c>
      <c r="C24" s="198">
        <v>6483</v>
      </c>
      <c r="D24" s="198">
        <v>6483</v>
      </c>
      <c r="E24" s="199">
        <f t="shared" si="0"/>
        <v>102.98649722001589</v>
      </c>
      <c r="F24" s="204">
        <v>2160</v>
      </c>
      <c r="G24" s="201">
        <v>2160</v>
      </c>
      <c r="H24" s="201">
        <v>2160</v>
      </c>
      <c r="I24" s="202">
        <f t="shared" si="1"/>
        <v>100</v>
      </c>
    </row>
    <row r="25" spans="1:9" ht="18.75" customHeight="1">
      <c r="A25" s="196" t="s">
        <v>23</v>
      </c>
      <c r="B25" s="203">
        <v>3988</v>
      </c>
      <c r="C25" s="198">
        <v>3988</v>
      </c>
      <c r="D25" s="198">
        <v>3988</v>
      </c>
      <c r="E25" s="199">
        <f t="shared" si="0"/>
        <v>100</v>
      </c>
      <c r="F25" s="204">
        <v>2408</v>
      </c>
      <c r="G25" s="201">
        <v>1800</v>
      </c>
      <c r="H25" s="201">
        <v>1800</v>
      </c>
      <c r="I25" s="202">
        <f t="shared" si="1"/>
        <v>74.75083056478405</v>
      </c>
    </row>
    <row r="26" spans="1:9" ht="21" customHeight="1">
      <c r="A26" s="196" t="s">
        <v>13</v>
      </c>
      <c r="B26" s="203">
        <v>3868</v>
      </c>
      <c r="C26" s="198">
        <v>3727</v>
      </c>
      <c r="D26" s="198">
        <v>3727</v>
      </c>
      <c r="E26" s="199">
        <f t="shared" si="0"/>
        <v>96.35470527404343</v>
      </c>
      <c r="F26" s="204">
        <v>3968</v>
      </c>
      <c r="G26" s="201">
        <v>1184</v>
      </c>
      <c r="H26" s="201">
        <v>1146</v>
      </c>
      <c r="I26" s="202">
        <f t="shared" si="1"/>
        <v>28.881048387096776</v>
      </c>
    </row>
    <row r="27" spans="1:9" ht="16.5">
      <c r="A27" s="205"/>
      <c r="B27" s="206"/>
      <c r="C27" s="207"/>
      <c r="D27" s="207"/>
      <c r="E27" s="199"/>
      <c r="F27" s="208"/>
      <c r="G27" s="201"/>
      <c r="H27" s="201"/>
      <c r="I27" s="202"/>
    </row>
    <row r="28" spans="1:9" ht="18.75" customHeight="1" thickBot="1">
      <c r="A28" s="209" t="s">
        <v>120</v>
      </c>
      <c r="B28" s="210">
        <f>SUM(B6:B27)</f>
        <v>72445</v>
      </c>
      <c r="C28" s="211">
        <f>SUM(C6:C27)</f>
        <v>71173</v>
      </c>
      <c r="D28" s="211">
        <f>SUM(D6:D27)</f>
        <v>70803</v>
      </c>
      <c r="E28" s="212">
        <f>D28/B28*100</f>
        <v>97.73345296431776</v>
      </c>
      <c r="F28" s="213">
        <f>SUM(F6:F27)</f>
        <v>47307</v>
      </c>
      <c r="G28" s="214">
        <f>SUM(G6:G27)</f>
        <v>38345</v>
      </c>
      <c r="H28" s="214">
        <f>SUM(H6:H27)</f>
        <v>37807</v>
      </c>
      <c r="I28" s="215">
        <f>H28/F28*100</f>
        <v>79.91840530999642</v>
      </c>
    </row>
  </sheetData>
  <sheetProtection/>
  <mergeCells count="5">
    <mergeCell ref="B1:H2"/>
    <mergeCell ref="A3:A5"/>
    <mergeCell ref="B3:I3"/>
    <mergeCell ref="B4:E4"/>
    <mergeCell ref="F4:I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P26" sqref="P26"/>
    </sheetView>
  </sheetViews>
  <sheetFormatPr defaultColWidth="9.00390625" defaultRowHeight="12.75"/>
  <cols>
    <col min="1" max="1" width="18.75390625" style="0" customWidth="1"/>
    <col min="2" max="2" width="8.00390625" style="0" customWidth="1"/>
    <col min="3" max="3" width="7.625" style="0" customWidth="1"/>
    <col min="4" max="4" width="8.00390625" style="0" customWidth="1"/>
    <col min="5" max="5" width="8.375" style="0" customWidth="1"/>
    <col min="6" max="6" width="8.625" style="0" customWidth="1"/>
    <col min="7" max="7" width="7.75390625" style="0" customWidth="1"/>
    <col min="8" max="8" width="7.375" style="0" customWidth="1"/>
    <col min="9" max="9" width="7.875" style="0" customWidth="1"/>
    <col min="10" max="10" width="7.25390625" style="0" customWidth="1"/>
    <col min="11" max="11" width="7.875" style="0" customWidth="1"/>
    <col min="12" max="12" width="8.25390625" style="0" customWidth="1"/>
    <col min="13" max="13" width="8.375" style="0" customWidth="1"/>
    <col min="14" max="14" width="8.75390625" style="0" customWidth="1"/>
    <col min="15" max="15" width="8.25390625" style="0" customWidth="1"/>
    <col min="16" max="16" width="8.125" style="0" customWidth="1"/>
  </cols>
  <sheetData>
    <row r="1" spans="1:16" ht="15.75">
      <c r="A1" s="216"/>
      <c r="B1" s="328" t="s">
        <v>121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31">
        <v>42584</v>
      </c>
      <c r="P1" s="331"/>
    </row>
    <row r="2" spans="1:16" ht="16.5" thickBot="1">
      <c r="A2" s="217" t="s">
        <v>122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218"/>
      <c r="P2" s="218"/>
    </row>
    <row r="3" spans="1:16" ht="14.25">
      <c r="A3" s="332" t="s">
        <v>123</v>
      </c>
      <c r="B3" s="335" t="s">
        <v>124</v>
      </c>
      <c r="C3" s="335"/>
      <c r="D3" s="335"/>
      <c r="E3" s="336" t="s">
        <v>125</v>
      </c>
      <c r="F3" s="336"/>
      <c r="G3" s="336"/>
      <c r="H3" s="336"/>
      <c r="I3" s="336"/>
      <c r="J3" s="336"/>
      <c r="K3" s="338" t="s">
        <v>126</v>
      </c>
      <c r="L3" s="338"/>
      <c r="M3" s="335" t="s">
        <v>127</v>
      </c>
      <c r="N3" s="335"/>
      <c r="O3" s="335"/>
      <c r="P3" s="339"/>
    </row>
    <row r="4" spans="1:16" ht="15">
      <c r="A4" s="333"/>
      <c r="B4" s="340" t="s">
        <v>128</v>
      </c>
      <c r="C4" s="324" t="s">
        <v>129</v>
      </c>
      <c r="D4" s="324"/>
      <c r="E4" s="337"/>
      <c r="F4" s="337"/>
      <c r="G4" s="337"/>
      <c r="H4" s="337"/>
      <c r="I4" s="337"/>
      <c r="J4" s="337"/>
      <c r="K4" s="324" t="s">
        <v>130</v>
      </c>
      <c r="L4" s="324"/>
      <c r="M4" s="322" t="s">
        <v>131</v>
      </c>
      <c r="N4" s="322"/>
      <c r="O4" s="322" t="s">
        <v>132</v>
      </c>
      <c r="P4" s="323"/>
    </row>
    <row r="5" spans="1:16" ht="15">
      <c r="A5" s="333"/>
      <c r="B5" s="340"/>
      <c r="C5" s="324" t="s">
        <v>133</v>
      </c>
      <c r="D5" s="324"/>
      <c r="E5" s="324" t="s">
        <v>134</v>
      </c>
      <c r="F5" s="324"/>
      <c r="G5" s="325" t="s">
        <v>135</v>
      </c>
      <c r="H5" s="325"/>
      <c r="I5" s="325" t="s">
        <v>136</v>
      </c>
      <c r="J5" s="325"/>
      <c r="K5" s="326" t="s">
        <v>137</v>
      </c>
      <c r="L5" s="326"/>
      <c r="M5" s="326" t="s">
        <v>135</v>
      </c>
      <c r="N5" s="326"/>
      <c r="O5" s="326" t="s">
        <v>135</v>
      </c>
      <c r="P5" s="327"/>
    </row>
    <row r="6" spans="1:16" ht="15.75" thickBot="1">
      <c r="A6" s="334"/>
      <c r="B6" s="341"/>
      <c r="C6" s="219" t="s">
        <v>148</v>
      </c>
      <c r="D6" s="219" t="s">
        <v>149</v>
      </c>
      <c r="E6" s="220" t="s">
        <v>138</v>
      </c>
      <c r="F6" s="220" t="s">
        <v>139</v>
      </c>
      <c r="G6" s="220" t="s">
        <v>138</v>
      </c>
      <c r="H6" s="220" t="s">
        <v>139</v>
      </c>
      <c r="I6" s="220" t="s">
        <v>138</v>
      </c>
      <c r="J6" s="220" t="s">
        <v>139</v>
      </c>
      <c r="K6" s="220" t="s">
        <v>138</v>
      </c>
      <c r="L6" s="220" t="s">
        <v>139</v>
      </c>
      <c r="M6" s="220" t="s">
        <v>138</v>
      </c>
      <c r="N6" s="220" t="s">
        <v>139</v>
      </c>
      <c r="O6" s="220" t="s">
        <v>138</v>
      </c>
      <c r="P6" s="221" t="s">
        <v>139</v>
      </c>
    </row>
    <row r="7" spans="1:16" ht="19.5" customHeight="1">
      <c r="A7" s="222" t="s">
        <v>0</v>
      </c>
      <c r="B7" s="223">
        <v>56</v>
      </c>
      <c r="C7" s="223">
        <v>56</v>
      </c>
      <c r="D7" s="223">
        <v>56</v>
      </c>
      <c r="E7" s="224">
        <v>72</v>
      </c>
      <c r="F7" s="225">
        <v>66.8</v>
      </c>
      <c r="G7" s="224">
        <v>0.4</v>
      </c>
      <c r="H7" s="226">
        <v>0.4</v>
      </c>
      <c r="I7" s="224">
        <v>0.3</v>
      </c>
      <c r="J7" s="226">
        <v>0.3</v>
      </c>
      <c r="K7" s="227">
        <f aca="true" t="shared" si="0" ref="K7:K28">G7/D7*1000</f>
        <v>7.142857142857143</v>
      </c>
      <c r="L7" s="228">
        <v>7.142857142857143</v>
      </c>
      <c r="M7" s="229">
        <v>6.5</v>
      </c>
      <c r="N7" s="229">
        <v>6.5</v>
      </c>
      <c r="O7" s="230">
        <v>0.5</v>
      </c>
      <c r="P7" s="231">
        <v>0.5</v>
      </c>
    </row>
    <row r="8" spans="1:16" ht="18.75" customHeight="1">
      <c r="A8" s="232" t="s">
        <v>140</v>
      </c>
      <c r="B8" s="233">
        <v>1004</v>
      </c>
      <c r="C8" s="233">
        <v>1111</v>
      </c>
      <c r="D8" s="233">
        <v>1111</v>
      </c>
      <c r="E8" s="234">
        <v>2376</v>
      </c>
      <c r="F8" s="235">
        <v>1820.3</v>
      </c>
      <c r="G8" s="234">
        <v>13.2</v>
      </c>
      <c r="H8" s="236">
        <v>10.9</v>
      </c>
      <c r="I8" s="234">
        <v>11.6</v>
      </c>
      <c r="J8" s="236">
        <v>9.4</v>
      </c>
      <c r="K8" s="237">
        <f t="shared" si="0"/>
        <v>11.881188118811881</v>
      </c>
      <c r="L8" s="238">
        <v>10.976837865055389</v>
      </c>
      <c r="M8" s="239">
        <v>606</v>
      </c>
      <c r="N8" s="239">
        <v>597</v>
      </c>
      <c r="O8" s="240">
        <v>3</v>
      </c>
      <c r="P8" s="241">
        <v>3</v>
      </c>
    </row>
    <row r="9" spans="1:16" ht="18.75" customHeight="1">
      <c r="A9" s="232" t="s">
        <v>141</v>
      </c>
      <c r="B9" s="233">
        <v>1149</v>
      </c>
      <c r="C9" s="233">
        <v>1149</v>
      </c>
      <c r="D9" s="233">
        <v>1149</v>
      </c>
      <c r="E9" s="234">
        <v>2340</v>
      </c>
      <c r="F9" s="235">
        <v>1853.7</v>
      </c>
      <c r="G9" s="234">
        <v>12.8</v>
      </c>
      <c r="H9" s="236">
        <v>11.1</v>
      </c>
      <c r="I9" s="234">
        <v>12.1</v>
      </c>
      <c r="J9" s="236">
        <v>9.8</v>
      </c>
      <c r="K9" s="237">
        <f t="shared" si="0"/>
        <v>11.140121845082682</v>
      </c>
      <c r="L9" s="238">
        <v>11.696522655426763</v>
      </c>
      <c r="M9" s="239">
        <v>856</v>
      </c>
      <c r="N9" s="239">
        <v>692</v>
      </c>
      <c r="O9" s="240">
        <v>4</v>
      </c>
      <c r="P9" s="241">
        <v>4</v>
      </c>
    </row>
    <row r="10" spans="1:16" ht="20.25" customHeight="1">
      <c r="A10" s="232" t="s">
        <v>1</v>
      </c>
      <c r="B10" s="233">
        <v>299</v>
      </c>
      <c r="C10" s="233">
        <v>330</v>
      </c>
      <c r="D10" s="233">
        <v>330</v>
      </c>
      <c r="E10" s="234">
        <v>558</v>
      </c>
      <c r="F10" s="235">
        <v>484.3</v>
      </c>
      <c r="G10" s="234">
        <v>3.1</v>
      </c>
      <c r="H10" s="236">
        <v>2.9</v>
      </c>
      <c r="I10" s="234">
        <v>3</v>
      </c>
      <c r="J10" s="236">
        <v>2.8</v>
      </c>
      <c r="K10" s="237">
        <f t="shared" si="0"/>
        <v>9.393939393939394</v>
      </c>
      <c r="L10" s="238">
        <v>9.764309764309763</v>
      </c>
      <c r="M10" s="239">
        <v>734</v>
      </c>
      <c r="N10" s="239">
        <v>577</v>
      </c>
      <c r="O10" s="240">
        <v>4</v>
      </c>
      <c r="P10" s="241">
        <v>4</v>
      </c>
    </row>
    <row r="11" spans="1:16" ht="20.25" customHeight="1">
      <c r="A11" s="232" t="s">
        <v>2</v>
      </c>
      <c r="B11" s="233">
        <v>690</v>
      </c>
      <c r="C11" s="233">
        <v>690</v>
      </c>
      <c r="D11" s="233">
        <v>690</v>
      </c>
      <c r="E11" s="234">
        <v>1602</v>
      </c>
      <c r="F11" s="235">
        <v>1452.9</v>
      </c>
      <c r="G11" s="234">
        <v>8.7</v>
      </c>
      <c r="H11" s="236">
        <v>8.7</v>
      </c>
      <c r="I11" s="234">
        <v>7.6</v>
      </c>
      <c r="J11" s="236">
        <v>7.7</v>
      </c>
      <c r="K11" s="237">
        <f t="shared" si="0"/>
        <v>12.608695652173912</v>
      </c>
      <c r="L11" s="238">
        <v>12.608695652173912</v>
      </c>
      <c r="M11" s="239">
        <v>1536.5</v>
      </c>
      <c r="N11" s="239">
        <v>1042.5</v>
      </c>
      <c r="O11" s="240">
        <v>10.5</v>
      </c>
      <c r="P11" s="241">
        <v>10.5</v>
      </c>
    </row>
    <row r="12" spans="1:16" ht="19.5" customHeight="1">
      <c r="A12" s="232" t="s">
        <v>16</v>
      </c>
      <c r="B12" s="233">
        <v>433</v>
      </c>
      <c r="C12" s="233">
        <v>467</v>
      </c>
      <c r="D12" s="233">
        <v>467</v>
      </c>
      <c r="E12" s="234">
        <v>1458</v>
      </c>
      <c r="F12" s="235">
        <v>1269.2</v>
      </c>
      <c r="G12" s="234">
        <v>7.8</v>
      </c>
      <c r="H12" s="236">
        <v>7.6</v>
      </c>
      <c r="I12" s="234">
        <v>7.6</v>
      </c>
      <c r="J12" s="236">
        <v>7.3</v>
      </c>
      <c r="K12" s="237">
        <f t="shared" si="0"/>
        <v>16.70235546038544</v>
      </c>
      <c r="L12" s="238">
        <v>17.47126436781609</v>
      </c>
      <c r="M12" s="239">
        <v>1645.1</v>
      </c>
      <c r="N12" s="239">
        <v>1099.5</v>
      </c>
      <c r="O12" s="240">
        <v>9.8</v>
      </c>
      <c r="P12" s="241">
        <v>12.7</v>
      </c>
    </row>
    <row r="13" spans="1:16" ht="19.5" customHeight="1">
      <c r="A13" s="232" t="s">
        <v>3</v>
      </c>
      <c r="B13" s="233">
        <v>1659</v>
      </c>
      <c r="C13" s="233">
        <v>1380</v>
      </c>
      <c r="D13" s="233">
        <v>1380</v>
      </c>
      <c r="E13" s="234">
        <v>3510</v>
      </c>
      <c r="F13" s="235">
        <v>3774.2</v>
      </c>
      <c r="G13" s="234">
        <v>19.5</v>
      </c>
      <c r="H13" s="236">
        <v>22.6</v>
      </c>
      <c r="I13" s="234">
        <v>16.6</v>
      </c>
      <c r="J13" s="236">
        <v>19.85</v>
      </c>
      <c r="K13" s="237">
        <f t="shared" si="0"/>
        <v>14.130434782608695</v>
      </c>
      <c r="L13" s="238">
        <v>13.622664255575648</v>
      </c>
      <c r="M13" s="239">
        <v>523</v>
      </c>
      <c r="N13" s="239">
        <v>582</v>
      </c>
      <c r="O13" s="240">
        <v>3</v>
      </c>
      <c r="P13" s="241">
        <v>4</v>
      </c>
    </row>
    <row r="14" spans="1:16" ht="18.75" customHeight="1">
      <c r="A14" s="232" t="s">
        <v>4</v>
      </c>
      <c r="B14" s="233">
        <v>2742</v>
      </c>
      <c r="C14" s="233">
        <v>2742</v>
      </c>
      <c r="D14" s="233">
        <v>2742</v>
      </c>
      <c r="E14" s="234">
        <v>6804</v>
      </c>
      <c r="F14" s="235">
        <v>6579.8</v>
      </c>
      <c r="G14" s="234">
        <v>37.8</v>
      </c>
      <c r="H14" s="236">
        <v>39.4</v>
      </c>
      <c r="I14" s="234">
        <v>33.8</v>
      </c>
      <c r="J14" s="236">
        <v>35.3</v>
      </c>
      <c r="K14" s="237">
        <f t="shared" si="0"/>
        <v>13.785557986870897</v>
      </c>
      <c r="L14" s="238">
        <v>15.306915306915306</v>
      </c>
      <c r="M14" s="239">
        <v>2808</v>
      </c>
      <c r="N14" s="239">
        <v>2690</v>
      </c>
      <c r="O14" s="240">
        <v>27</v>
      </c>
      <c r="P14" s="241">
        <v>27</v>
      </c>
    </row>
    <row r="15" spans="1:16" ht="19.5" customHeight="1">
      <c r="A15" s="232" t="s">
        <v>5</v>
      </c>
      <c r="B15" s="233">
        <v>711</v>
      </c>
      <c r="C15" s="233">
        <v>706</v>
      </c>
      <c r="D15" s="233">
        <v>706</v>
      </c>
      <c r="E15" s="234">
        <v>1346.8</v>
      </c>
      <c r="F15" s="235">
        <v>1185.7</v>
      </c>
      <c r="G15" s="234">
        <v>7.9</v>
      </c>
      <c r="H15" s="236">
        <v>7.1</v>
      </c>
      <c r="I15" s="234">
        <v>7.4</v>
      </c>
      <c r="J15" s="236">
        <v>6.6</v>
      </c>
      <c r="K15" s="237">
        <f t="shared" si="0"/>
        <v>11.189801699716714</v>
      </c>
      <c r="L15" s="238">
        <v>10.923076923076923</v>
      </c>
      <c r="M15" s="239">
        <v>55.7</v>
      </c>
      <c r="N15" s="239">
        <v>45.2</v>
      </c>
      <c r="O15" s="240">
        <v>0.3</v>
      </c>
      <c r="P15" s="241">
        <v>0.3</v>
      </c>
    </row>
    <row r="16" spans="1:16" ht="17.25" customHeight="1">
      <c r="A16" s="232" t="s">
        <v>6</v>
      </c>
      <c r="B16" s="233">
        <v>600</v>
      </c>
      <c r="C16" s="233">
        <v>596</v>
      </c>
      <c r="D16" s="233">
        <v>596</v>
      </c>
      <c r="E16" s="234">
        <v>1548</v>
      </c>
      <c r="F16" s="235">
        <v>1519.7</v>
      </c>
      <c r="G16" s="234">
        <v>7.7</v>
      </c>
      <c r="H16" s="236">
        <v>9.1</v>
      </c>
      <c r="I16" s="234">
        <v>7.2</v>
      </c>
      <c r="J16" s="236">
        <v>8.4</v>
      </c>
      <c r="K16" s="237">
        <f t="shared" si="0"/>
        <v>12.919463087248323</v>
      </c>
      <c r="L16" s="238">
        <v>15.449915110356537</v>
      </c>
      <c r="M16" s="239">
        <v>2414</v>
      </c>
      <c r="N16" s="239">
        <v>1710</v>
      </c>
      <c r="O16" s="240">
        <v>13</v>
      </c>
      <c r="P16" s="241">
        <v>10</v>
      </c>
    </row>
    <row r="17" spans="1:16" ht="18.75" customHeight="1">
      <c r="A17" s="232" t="s">
        <v>7</v>
      </c>
      <c r="B17" s="233">
        <v>950</v>
      </c>
      <c r="C17" s="233">
        <v>950</v>
      </c>
      <c r="D17" s="233">
        <v>950</v>
      </c>
      <c r="E17" s="234">
        <v>3078</v>
      </c>
      <c r="F17" s="235">
        <v>2672</v>
      </c>
      <c r="G17" s="234">
        <v>17.1</v>
      </c>
      <c r="H17" s="236">
        <v>16</v>
      </c>
      <c r="I17" s="234">
        <v>16.9</v>
      </c>
      <c r="J17" s="236">
        <v>15.1</v>
      </c>
      <c r="K17" s="237">
        <f t="shared" si="0"/>
        <v>18.000000000000004</v>
      </c>
      <c r="L17" s="238">
        <v>18.30663615560641</v>
      </c>
      <c r="M17" s="239">
        <v>1060</v>
      </c>
      <c r="N17" s="239">
        <v>632</v>
      </c>
      <c r="O17" s="240">
        <v>5</v>
      </c>
      <c r="P17" s="241">
        <v>5</v>
      </c>
    </row>
    <row r="18" spans="1:16" ht="20.25" customHeight="1">
      <c r="A18" s="232" t="s">
        <v>8</v>
      </c>
      <c r="B18" s="233">
        <v>314</v>
      </c>
      <c r="C18" s="233">
        <v>382</v>
      </c>
      <c r="D18" s="233">
        <v>382</v>
      </c>
      <c r="E18" s="234">
        <v>815.4</v>
      </c>
      <c r="F18" s="235">
        <v>400.8</v>
      </c>
      <c r="G18" s="234">
        <v>4.2</v>
      </c>
      <c r="H18" s="236">
        <v>2.4</v>
      </c>
      <c r="I18" s="234">
        <v>2.9</v>
      </c>
      <c r="J18" s="236">
        <v>2</v>
      </c>
      <c r="K18" s="237">
        <f t="shared" si="0"/>
        <v>10.99476439790576</v>
      </c>
      <c r="L18" s="238">
        <v>9.716599190283402</v>
      </c>
      <c r="M18" s="239">
        <v>1767.9</v>
      </c>
      <c r="N18" s="239">
        <v>578</v>
      </c>
      <c r="O18" s="240">
        <v>11</v>
      </c>
      <c r="P18" s="241">
        <v>6</v>
      </c>
    </row>
    <row r="19" spans="1:16" ht="18.75" customHeight="1">
      <c r="A19" s="232" t="s">
        <v>142</v>
      </c>
      <c r="B19" s="233">
        <v>1326</v>
      </c>
      <c r="C19" s="233">
        <v>1384</v>
      </c>
      <c r="D19" s="233">
        <v>1384</v>
      </c>
      <c r="E19" s="234">
        <v>2844</v>
      </c>
      <c r="F19" s="235">
        <v>2538.4</v>
      </c>
      <c r="G19" s="234">
        <v>14.4</v>
      </c>
      <c r="H19" s="236">
        <v>15.2</v>
      </c>
      <c r="I19" s="234">
        <v>13.3</v>
      </c>
      <c r="J19" s="236">
        <v>13.5</v>
      </c>
      <c r="K19" s="237">
        <f t="shared" si="0"/>
        <v>10.404624277456648</v>
      </c>
      <c r="L19" s="238">
        <v>11.463046757164403</v>
      </c>
      <c r="M19" s="239">
        <v>794</v>
      </c>
      <c r="N19" s="239">
        <v>697</v>
      </c>
      <c r="O19" s="240">
        <v>5</v>
      </c>
      <c r="P19" s="241">
        <v>5</v>
      </c>
    </row>
    <row r="20" spans="1:16" ht="20.25" customHeight="1">
      <c r="A20" s="232" t="s">
        <v>9</v>
      </c>
      <c r="B20" s="233">
        <v>1300</v>
      </c>
      <c r="C20" s="233">
        <v>1281</v>
      </c>
      <c r="D20" s="233">
        <v>1281</v>
      </c>
      <c r="E20" s="234">
        <v>2970</v>
      </c>
      <c r="F20" s="235">
        <v>3072.8</v>
      </c>
      <c r="G20" s="234">
        <v>15.4</v>
      </c>
      <c r="H20" s="236">
        <v>18.4</v>
      </c>
      <c r="I20" s="234">
        <v>13.8</v>
      </c>
      <c r="J20" s="236">
        <v>16.8</v>
      </c>
      <c r="K20" s="237">
        <f t="shared" si="0"/>
        <v>12.021857923497269</v>
      </c>
      <c r="L20" s="238">
        <v>14.408770555990602</v>
      </c>
      <c r="M20" s="239">
        <v>199.4</v>
      </c>
      <c r="N20" s="239">
        <v>171</v>
      </c>
      <c r="O20" s="240">
        <v>1.2</v>
      </c>
      <c r="P20" s="241">
        <v>1</v>
      </c>
    </row>
    <row r="21" spans="1:16" ht="19.5" customHeight="1">
      <c r="A21" s="232" t="s">
        <v>10</v>
      </c>
      <c r="B21" s="233">
        <v>933</v>
      </c>
      <c r="C21" s="233">
        <v>968</v>
      </c>
      <c r="D21" s="233">
        <v>968</v>
      </c>
      <c r="E21" s="234">
        <v>1440</v>
      </c>
      <c r="F21" s="235">
        <v>1419.5</v>
      </c>
      <c r="G21" s="234">
        <v>7.8</v>
      </c>
      <c r="H21" s="236">
        <v>8.5</v>
      </c>
      <c r="I21" s="234">
        <v>7.1</v>
      </c>
      <c r="J21" s="236">
        <v>7.4</v>
      </c>
      <c r="K21" s="237">
        <f t="shared" si="0"/>
        <v>8.057851239669422</v>
      </c>
      <c r="L21" s="238">
        <v>9.159482758620689</v>
      </c>
      <c r="M21" s="239">
        <v>403.8</v>
      </c>
      <c r="N21" s="239">
        <v>368.2</v>
      </c>
      <c r="O21" s="240">
        <v>1.9</v>
      </c>
      <c r="P21" s="241">
        <v>2.2</v>
      </c>
    </row>
    <row r="22" spans="1:16" ht="21" customHeight="1">
      <c r="A22" s="232" t="s">
        <v>143</v>
      </c>
      <c r="B22" s="233">
        <v>976</v>
      </c>
      <c r="C22" s="233">
        <v>1006</v>
      </c>
      <c r="D22" s="233">
        <v>1006</v>
      </c>
      <c r="E22" s="234">
        <v>2502</v>
      </c>
      <c r="F22" s="235">
        <v>2454.9</v>
      </c>
      <c r="G22" s="234">
        <v>13.4</v>
      </c>
      <c r="H22" s="236">
        <v>14.7</v>
      </c>
      <c r="I22" s="234">
        <v>12.6</v>
      </c>
      <c r="J22" s="236">
        <v>13.7</v>
      </c>
      <c r="K22" s="237">
        <f t="shared" si="0"/>
        <v>13.320079522862823</v>
      </c>
      <c r="L22" s="238">
        <v>14.729458917835672</v>
      </c>
      <c r="M22" s="239">
        <v>1635.8</v>
      </c>
      <c r="N22" s="239">
        <v>1348.1</v>
      </c>
      <c r="O22" s="240">
        <v>7.8</v>
      </c>
      <c r="P22" s="241">
        <v>8.3</v>
      </c>
    </row>
    <row r="23" spans="1:16" ht="20.25" customHeight="1">
      <c r="A23" s="232" t="s">
        <v>144</v>
      </c>
      <c r="B23" s="233">
        <v>1980</v>
      </c>
      <c r="C23" s="233">
        <v>1973</v>
      </c>
      <c r="D23" s="233">
        <v>1970</v>
      </c>
      <c r="E23" s="234">
        <v>6786</v>
      </c>
      <c r="F23" s="235">
        <v>7030.7</v>
      </c>
      <c r="G23" s="234">
        <v>36.3</v>
      </c>
      <c r="H23" s="236">
        <v>42.1</v>
      </c>
      <c r="I23" s="234">
        <v>32.9</v>
      </c>
      <c r="J23" s="236">
        <v>37.6</v>
      </c>
      <c r="K23" s="237">
        <f t="shared" si="0"/>
        <v>18.426395939086294</v>
      </c>
      <c r="L23" s="238">
        <v>21.187720181177657</v>
      </c>
      <c r="M23" s="239">
        <v>710</v>
      </c>
      <c r="N23" s="239">
        <v>669</v>
      </c>
      <c r="O23" s="240">
        <v>3.6</v>
      </c>
      <c r="P23" s="241">
        <v>6</v>
      </c>
    </row>
    <row r="24" spans="1:16" ht="19.5" customHeight="1">
      <c r="A24" s="232" t="s">
        <v>11</v>
      </c>
      <c r="B24" s="233">
        <v>328</v>
      </c>
      <c r="C24" s="233">
        <v>358</v>
      </c>
      <c r="D24" s="233">
        <v>358</v>
      </c>
      <c r="E24" s="234">
        <v>780</v>
      </c>
      <c r="F24" s="235">
        <v>400.8</v>
      </c>
      <c r="G24" s="234">
        <v>3.9</v>
      </c>
      <c r="H24" s="236">
        <v>2.4</v>
      </c>
      <c r="I24" s="234">
        <v>2.3</v>
      </c>
      <c r="J24" s="236">
        <v>1.1</v>
      </c>
      <c r="K24" s="237">
        <f t="shared" si="0"/>
        <v>10.893854748603351</v>
      </c>
      <c r="L24" s="238">
        <v>9.561752988047807</v>
      </c>
      <c r="M24" s="239">
        <v>424</v>
      </c>
      <c r="N24" s="239">
        <v>318</v>
      </c>
      <c r="O24" s="240">
        <v>2</v>
      </c>
      <c r="P24" s="241">
        <v>3</v>
      </c>
    </row>
    <row r="25" spans="1:16" ht="20.25" customHeight="1">
      <c r="A25" s="232" t="s">
        <v>12</v>
      </c>
      <c r="B25" s="233">
        <v>1497</v>
      </c>
      <c r="C25" s="233">
        <v>1338</v>
      </c>
      <c r="D25" s="233">
        <v>1338</v>
      </c>
      <c r="E25" s="234">
        <v>3168</v>
      </c>
      <c r="F25" s="235">
        <v>3173</v>
      </c>
      <c r="G25" s="234">
        <v>17.3</v>
      </c>
      <c r="H25" s="236">
        <v>17.6</v>
      </c>
      <c r="I25" s="234">
        <v>16.6</v>
      </c>
      <c r="J25" s="236">
        <v>17.1</v>
      </c>
      <c r="K25" s="237">
        <f t="shared" si="0"/>
        <v>12.929745889387146</v>
      </c>
      <c r="L25" s="238">
        <v>12.692050768203073</v>
      </c>
      <c r="M25" s="239"/>
      <c r="N25" s="239"/>
      <c r="O25" s="240"/>
      <c r="P25" s="241"/>
    </row>
    <row r="26" spans="1:16" ht="19.5" customHeight="1">
      <c r="A26" s="232" t="s">
        <v>145</v>
      </c>
      <c r="B26" s="233">
        <v>551</v>
      </c>
      <c r="C26" s="233">
        <v>539</v>
      </c>
      <c r="D26" s="233">
        <v>539</v>
      </c>
      <c r="E26" s="234">
        <v>1134</v>
      </c>
      <c r="F26" s="235">
        <v>968.6</v>
      </c>
      <c r="G26" s="234">
        <v>5.9</v>
      </c>
      <c r="H26" s="236">
        <v>5.8</v>
      </c>
      <c r="I26" s="234">
        <v>5.4</v>
      </c>
      <c r="J26" s="236">
        <v>5.1</v>
      </c>
      <c r="K26" s="237">
        <f>G26/D26*1000</f>
        <v>10.946196660482375</v>
      </c>
      <c r="L26" s="238">
        <v>9.747899159663865</v>
      </c>
      <c r="M26" s="239">
        <v>2584</v>
      </c>
      <c r="N26" s="239">
        <v>1775</v>
      </c>
      <c r="O26" s="240">
        <v>11</v>
      </c>
      <c r="P26" s="241">
        <v>10</v>
      </c>
    </row>
    <row r="27" spans="1:16" ht="21" customHeight="1">
      <c r="A27" s="232" t="s">
        <v>13</v>
      </c>
      <c r="B27" s="233">
        <v>3822</v>
      </c>
      <c r="C27" s="233">
        <v>3822</v>
      </c>
      <c r="D27" s="233">
        <v>3822</v>
      </c>
      <c r="E27" s="234">
        <v>8550</v>
      </c>
      <c r="F27" s="235">
        <v>7498.3</v>
      </c>
      <c r="G27" s="234">
        <v>46.7</v>
      </c>
      <c r="H27" s="236">
        <v>47.5</v>
      </c>
      <c r="I27" s="234">
        <v>41.4</v>
      </c>
      <c r="J27" s="236">
        <v>37.2</v>
      </c>
      <c r="K27" s="237">
        <f t="shared" si="0"/>
        <v>12.218733647305077</v>
      </c>
      <c r="L27" s="238">
        <v>11.74777603349032</v>
      </c>
      <c r="M27" s="239">
        <v>1398</v>
      </c>
      <c r="N27" s="239">
        <v>1364</v>
      </c>
      <c r="O27" s="240">
        <v>6</v>
      </c>
      <c r="P27" s="241">
        <v>10</v>
      </c>
    </row>
    <row r="28" spans="1:16" ht="19.5" customHeight="1" thickBot="1">
      <c r="A28" s="242" t="s">
        <v>146</v>
      </c>
      <c r="B28" s="243">
        <v>100</v>
      </c>
      <c r="C28" s="243">
        <v>100</v>
      </c>
      <c r="D28" s="243">
        <v>100</v>
      </c>
      <c r="E28" s="244">
        <v>126</v>
      </c>
      <c r="F28" s="245">
        <v>116.9</v>
      </c>
      <c r="G28" s="244">
        <v>0.7</v>
      </c>
      <c r="H28" s="246">
        <v>0.7</v>
      </c>
      <c r="I28" s="244">
        <v>2.4</v>
      </c>
      <c r="J28" s="246">
        <v>2.4</v>
      </c>
      <c r="K28" s="247">
        <f t="shared" si="0"/>
        <v>6.999999999999999</v>
      </c>
      <c r="L28" s="248">
        <v>7</v>
      </c>
      <c r="M28" s="249"/>
      <c r="N28" s="249"/>
      <c r="O28" s="250"/>
      <c r="P28" s="251"/>
    </row>
    <row r="29" spans="1:16" ht="18" customHeight="1" thickBot="1">
      <c r="A29" s="252" t="s">
        <v>147</v>
      </c>
      <c r="B29" s="253">
        <v>23432</v>
      </c>
      <c r="C29" s="254">
        <f>SUM(C7:C28)</f>
        <v>23328</v>
      </c>
      <c r="D29" s="254">
        <f>SUM(D7:D28)</f>
        <v>23325</v>
      </c>
      <c r="E29" s="255">
        <f>SUM(E7:E28)</f>
        <v>55808.2</v>
      </c>
      <c r="F29" s="256">
        <v>51753.3</v>
      </c>
      <c r="G29" s="257">
        <f>SUM(G7:G28)</f>
        <v>302</v>
      </c>
      <c r="H29" s="258">
        <v>309.9</v>
      </c>
      <c r="I29" s="259">
        <f>SUM(I7:I28)</f>
        <v>274.8</v>
      </c>
      <c r="J29" s="258">
        <v>276.45</v>
      </c>
      <c r="K29" s="260">
        <f>G29/D29*1000</f>
        <v>12.94748124330118</v>
      </c>
      <c r="L29" s="260">
        <v>13.595683074493287</v>
      </c>
      <c r="M29" s="259">
        <f>SUM(M7:M28)</f>
        <v>22161.7</v>
      </c>
      <c r="N29" s="261">
        <v>16962</v>
      </c>
      <c r="O29" s="259">
        <f>SUM(O7:O28)</f>
        <v>129.6</v>
      </c>
      <c r="P29" s="261">
        <v>132.5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2016-08-01T04:22:28Z</cp:lastPrinted>
  <dcterms:created xsi:type="dcterms:W3CDTF">2015-09-15T07:38:08Z</dcterms:created>
  <dcterms:modified xsi:type="dcterms:W3CDTF">2016-08-02T06:59:18Z</dcterms:modified>
  <cp:category/>
  <cp:version/>
  <cp:contentType/>
  <cp:contentStatus/>
</cp:coreProperties>
</file>