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<sst xmlns="http://schemas.openxmlformats.org/spreadsheetml/2006/main" count="399" uniqueCount="159">
  <si>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</si>
  <si>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</si>
  <si>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</si>
  <si>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</si>
  <si>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</si>
  <si>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</si>
  <si>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</si>
  <si>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</si>
  <si>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</si>
  <si>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</si>
  <si>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</si>
  <si>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</si>
  <si>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</si>
  <si>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</si>
  <si>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</si>
  <si>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</si>
  <si>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</si>
  <si>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</si>
  <si>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</si>
  <si>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</si>
  <si>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</si>
  <si>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</si>
  <si>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</si>
  <si>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</si>
  <si>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</si>
  <si>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</si>
  <si>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</si>
  <si>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</si>
  <si>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</si>
  <si>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</si>
  <si>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</si>
  <si>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</si>
  <si>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</si>
  <si>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</si>
  <si>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</si>
  <si>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</si>
  <si>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</si>
  <si>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</si>
  <si>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</si>
  <si>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</si>
  <si>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</si>
  <si>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</si>
  <si>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</si>
  <si>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</si>
  <si>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</si>
  <si>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</si>
  <si>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</si>
  <si>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</si>
  <si>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</si>
  <si>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</si>
  <si>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</si>
  <si>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</si>
  <si>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</si>
  <si>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</si>
  <si>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</si>
  <si>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</si>
  <si>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</si>
  <si>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</si>
  <si>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</si>
  <si>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</si>
  <si>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</si>
  <si>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</si>
  <si>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</si>
  <si>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</si>
  <si>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</si>
  <si>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</si>
  <si>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</si>
  <si>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</si>
  <si>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</si>
  <si>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</si>
  <si>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</si>
  <si>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</si>
  <si>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</si>
  <si>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</si>
  <si>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</si>
  <si>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</si>
  <si>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</si>
  <si>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</si>
  <si>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</si>
  <si>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</si>
  <si>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</si>
  <si>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</si>
  <si>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</si>
  <si>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</si>
  <si>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</si>
  <si>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</si>
  <si>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</si>
  <si>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</si>
  <si>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</si>
  <si>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</si>
  <si>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</si>
  <si>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</si>
  <si>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</si>
  <si>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</si>
  <si>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</si>
  <si>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</si>
  <si>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</si>
  <si>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</si>
  <si>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</si>
  <si>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</si>
  <si>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</si>
  <si>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</si>
  <si>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</si>
  <si>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</si>
  <si>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</si>
  <si>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</si>
  <si>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</si>
  <si>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</si>
  <si>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</si>
  <si>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</si>
  <si>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</si>
  <si>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</si>
  <si>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</si>
  <si>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</si>
  <si>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</si>
  <si>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</si>
  <si>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</si>
  <si>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</si>
  <si>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</si>
  <si>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</si>
  <si>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</si>
  <si>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</si>
  <si>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Убрано за день, га</t>
  </si>
  <si>
    <t xml:space="preserve">Уборка сельскохозяйственных культур     03.10.2016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</si>
  <si>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</si>
  <si>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</si>
  <si>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</si>
  <si>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</si>
  <si>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</si>
  <si>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</si>
  <si>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</si>
  <si>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</si>
  <si>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</si>
  <si>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</si>
  <si>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</si>
  <si>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</si>
  <si>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</si>
  <si>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</si>
  <si>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</si>
  <si>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</si>
  <si>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</si>
  <si>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</si>
  <si>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</si>
  <si>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</si>
  <si>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</si>
  <si>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</si>
  <si>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</si>
  <si>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</si>
  <si>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</si>
  <si>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</si>
  <si>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</si>
  <si>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</si>
  <si>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</si>
  <si>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30.09</t>
  </si>
  <si>
    <t>2016 г.</t>
  </si>
  <si>
    <t>2015 г.</t>
  </si>
  <si>
    <t>г.Ульяновск</t>
  </si>
  <si>
    <t>ИТОГО:</t>
  </si>
  <si>
    <t>03.10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</si>
</sst>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49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2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3" xfId="0" applyNumberFormat="1" applyFont="1" applyBorder="1" applyAlignment="1">
      <alignment horizontal="center" vertical="center"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  <xf numFmtId="0" fontId="20" fillId="0" borderId="54" xfId="0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56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0" fillId="0" borderId="54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5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54" xfId="0" applyNumberFormat="1" applyFont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14" fontId="20" fillId="0" borderId="54" xfId="0" applyNumberFormat="1" applyFont="1" applyBorder="1" applyAlignment="1" applyProtection="1">
      <alignment/>
      <protection locked="0"/>
    </xf>
    <xf numFmtId="0" fontId="20" fillId="0" borderId="54" xfId="0" applyFont="1" applyBorder="1" applyAlignment="1" applyProtection="1">
      <alignment/>
      <protection locked="0"/>
    </xf>
    <xf numFmtId="0" fontId="0" fillId="0" borderId="54" xfId="0" applyFont="1" applyBorder="1" applyAlignment="1">
      <alignment horizontal="center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56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56" xfId="0" applyFont="1" applyBorder="1" applyAlignment="1" applyProtection="1">
      <alignment horizontal="center"/>
      <protection hidden="1"/>
    </xf>
    <xf numFmtId="0" fontId="20" fillId="0" borderId="61" xfId="0" applyFont="1" applyBorder="1" applyAlignment="1" applyProtection="1">
      <alignment horizontal="center"/>
      <protection hidden="1"/>
    </xf>
    <xf numFmtId="0" fontId="20" fillId="0" borderId="62" xfId="0" applyFont="1" applyBorder="1" applyAlignment="1" applyProtection="1">
      <alignment horizontal="center"/>
      <protection hidden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26" fillId="0" borderId="5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63" xfId="0" applyBorder="1" applyAlignment="1">
      <alignment/>
    </xf>
    <xf numFmtId="0" fontId="0" fillId="0" borderId="63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56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54" xfId="62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 horizontal="center" vertical="center" wrapText="1"/>
    </xf>
    <xf numFmtId="14" fontId="20" fillId="0" borderId="54" xfId="62" applyNumberFormat="1" applyFont="1" applyFill="1" applyBorder="1" applyAlignment="1" applyProtection="1">
      <alignment horizontal="center" vertical="center"/>
      <protection/>
    </xf>
    <xf numFmtId="0" fontId="35" fillId="0" borderId="58" xfId="60" applyFont="1" applyFill="1" applyBorder="1" applyAlignment="1" applyProtection="1">
      <alignment horizontal="center" vertical="center" wrapText="1"/>
      <protection locked="0"/>
    </xf>
    <xf numFmtId="0" fontId="35" fillId="0" borderId="55" xfId="60" applyFont="1" applyBorder="1" applyAlignment="1" applyProtection="1">
      <alignment horizontal="center"/>
      <protection locked="0"/>
    </xf>
    <xf numFmtId="0" fontId="35" fillId="0" borderId="55" xfId="56" applyFont="1" applyBorder="1" applyAlignment="1">
      <alignment horizontal="center" vertical="center"/>
      <protection/>
    </xf>
    <xf numFmtId="0" fontId="35" fillId="0" borderId="55" xfId="61" applyFont="1" applyBorder="1" applyAlignment="1" applyProtection="1">
      <alignment horizontal="left" vertical="center"/>
      <protection locked="0"/>
    </xf>
    <xf numFmtId="0" fontId="35" fillId="0" borderId="59" xfId="60" applyFont="1" applyBorder="1" applyAlignment="1" applyProtection="1">
      <alignment horizontal="center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 vertical="center"/>
      <protection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64" xfId="60" applyFont="1" applyBorder="1" applyAlignment="1" applyProtection="1">
      <alignment horizontal="center" vertical="center"/>
      <protection locked="0"/>
    </xf>
    <xf numFmtId="0" fontId="37" fillId="24" borderId="65" xfId="56" applyFont="1" applyFill="1" applyBorder="1" applyAlignment="1">
      <alignment vertical="top" wrapText="1"/>
      <protection/>
    </xf>
    <xf numFmtId="1" fontId="36" fillId="24" borderId="66" xfId="56" applyNumberFormat="1" applyFont="1" applyFill="1" applyBorder="1" applyAlignment="1">
      <alignment horizontal="center"/>
      <protection/>
    </xf>
    <xf numFmtId="172" fontId="36" fillId="24" borderId="66" xfId="56" applyNumberFormat="1" applyFont="1" applyFill="1" applyBorder="1" applyAlignment="1">
      <alignment horizontal="center"/>
      <protection/>
    </xf>
    <xf numFmtId="172" fontId="36" fillId="25" borderId="66" xfId="55" applyNumberFormat="1" applyFont="1" applyFill="1" applyBorder="1" applyAlignment="1">
      <alignment horizontal="center"/>
      <protection/>
    </xf>
    <xf numFmtId="172" fontId="36" fillId="24" borderId="66" xfId="57" applyNumberFormat="1" applyFont="1" applyFill="1" applyBorder="1" applyAlignment="1">
      <alignment horizontal="center"/>
      <protection/>
    </xf>
    <xf numFmtId="172" fontId="36" fillId="24" borderId="66" xfId="60" applyNumberFormat="1" applyFont="1" applyFill="1" applyBorder="1" applyAlignment="1" applyProtection="1">
      <alignment horizontal="center" vertical="center"/>
      <protection locked="0"/>
    </xf>
    <xf numFmtId="172" fontId="36" fillId="25" borderId="66" xfId="60" applyNumberFormat="1" applyFont="1" applyFill="1" applyBorder="1" applyAlignment="1" applyProtection="1">
      <alignment horizontal="center" vertical="center"/>
      <protection locked="0"/>
    </xf>
    <xf numFmtId="172" fontId="36" fillId="24" borderId="66" xfId="60" applyNumberFormat="1" applyFont="1" applyFill="1" applyBorder="1" applyAlignment="1" applyProtection="1">
      <alignment horizontal="center"/>
      <protection/>
    </xf>
    <xf numFmtId="172" fontId="36" fillId="24" borderId="66" xfId="60" applyNumberFormat="1" applyFont="1" applyFill="1" applyBorder="1" applyAlignment="1" applyProtection="1">
      <alignment horizontal="center"/>
      <protection locked="0"/>
    </xf>
    <xf numFmtId="172" fontId="36" fillId="24" borderId="67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64" xfId="60" applyNumberFormat="1" applyFont="1" applyFill="1" applyBorder="1" applyAlignment="1" applyProtection="1">
      <alignment horizontal="center"/>
      <protection locked="0"/>
    </xf>
    <xf numFmtId="0" fontId="38" fillId="0" borderId="68" xfId="56" applyFont="1" applyFill="1" applyBorder="1" applyAlignment="1">
      <alignment horizontal="center" vertical="top" wrapText="1"/>
      <protection/>
    </xf>
    <xf numFmtId="1" fontId="35" fillId="0" borderId="69" xfId="56" applyNumberFormat="1" applyFont="1" applyBorder="1" applyAlignment="1">
      <alignment horizontal="center"/>
      <protection/>
    </xf>
    <xf numFmtId="1" fontId="35" fillId="0" borderId="70" xfId="56" applyNumberFormat="1" applyFont="1" applyBorder="1" applyAlignment="1">
      <alignment horizontal="center"/>
      <protection/>
    </xf>
    <xf numFmtId="172" fontId="35" fillId="24" borderId="71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72" xfId="56" applyNumberFormat="1" applyFont="1" applyBorder="1" applyAlignment="1">
      <alignment horizontal="center"/>
      <protection/>
    </xf>
    <xf numFmtId="172" fontId="35" fillId="0" borderId="54" xfId="56" applyNumberFormat="1" applyFont="1" applyBorder="1" applyAlignment="1">
      <alignment horizontal="center"/>
      <protection/>
    </xf>
    <xf numFmtId="172" fontId="35" fillId="0" borderId="71" xfId="56" applyNumberFormat="1" applyFont="1" applyBorder="1" applyAlignment="1">
      <alignment horizontal="center"/>
      <protection/>
    </xf>
    <xf numFmtId="172" fontId="35" fillId="24" borderId="71" xfId="60" applyNumberFormat="1" applyFont="1" applyFill="1" applyBorder="1" applyAlignment="1" applyProtection="1">
      <alignment horizontal="center" vertical="center"/>
      <protection locked="0"/>
    </xf>
    <xf numFmtId="172" fontId="35" fillId="0" borderId="70" xfId="56" applyNumberFormat="1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hidden="1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0.12890625" style="237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299" t="s">
        <v>123</v>
      </c>
      <c r="D1" s="300"/>
      <c r="E1" s="300"/>
      <c r="F1" s="300"/>
      <c r="G1" s="300"/>
      <c r="H1" s="300"/>
      <c r="I1" s="300"/>
      <c r="J1" s="300"/>
      <c r="K1" s="300"/>
      <c r="L1" s="300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98"/>
      <c r="BR1" s="298"/>
      <c r="BS1" s="298"/>
      <c r="BT1" s="298"/>
      <c r="BU1" s="298"/>
    </row>
    <row r="2" spans="1:73" ht="16.5">
      <c r="A2" s="5"/>
      <c r="B2" s="5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10" t="s">
        <v>17</v>
      </c>
      <c r="B4" s="312" t="s">
        <v>31</v>
      </c>
      <c r="C4" s="302" t="s">
        <v>32</v>
      </c>
      <c r="D4" s="303"/>
      <c r="E4" s="303"/>
      <c r="F4" s="303"/>
      <c r="G4" s="304"/>
      <c r="H4" s="302" t="s">
        <v>25</v>
      </c>
      <c r="I4" s="303"/>
      <c r="J4" s="303"/>
      <c r="K4" s="303"/>
      <c r="L4" s="304"/>
      <c r="M4" s="302" t="s">
        <v>26</v>
      </c>
      <c r="N4" s="303"/>
      <c r="O4" s="303"/>
      <c r="P4" s="303"/>
      <c r="Q4" s="304"/>
      <c r="R4" s="302" t="s">
        <v>42</v>
      </c>
      <c r="S4" s="305"/>
      <c r="T4" s="305"/>
      <c r="U4" s="305"/>
      <c r="V4" s="306"/>
      <c r="W4" s="302" t="s">
        <v>33</v>
      </c>
      <c r="X4" s="303"/>
      <c r="Y4" s="303"/>
      <c r="Z4" s="303"/>
      <c r="AA4" s="303"/>
      <c r="AB4" s="304"/>
      <c r="AC4" s="302" t="s">
        <v>34</v>
      </c>
      <c r="AD4" s="303"/>
      <c r="AE4" s="303"/>
      <c r="AF4" s="303"/>
      <c r="AG4" s="304"/>
      <c r="AH4" s="302" t="s">
        <v>35</v>
      </c>
      <c r="AI4" s="303"/>
      <c r="AJ4" s="303"/>
      <c r="AK4" s="303"/>
      <c r="AL4" s="304"/>
      <c r="AM4" s="302" t="s">
        <v>36</v>
      </c>
      <c r="AN4" s="303"/>
      <c r="AO4" s="303"/>
      <c r="AP4" s="303"/>
      <c r="AQ4" s="304"/>
      <c r="AR4" s="302" t="s">
        <v>37</v>
      </c>
      <c r="AS4" s="303"/>
      <c r="AT4" s="303"/>
      <c r="AU4" s="303"/>
      <c r="AV4" s="304"/>
      <c r="AW4" s="302" t="s">
        <v>38</v>
      </c>
      <c r="AX4" s="303"/>
      <c r="AY4" s="303"/>
      <c r="AZ4" s="303"/>
      <c r="BA4" s="304"/>
      <c r="BB4" s="302" t="s">
        <v>39</v>
      </c>
      <c r="BC4" s="303"/>
      <c r="BD4" s="303"/>
      <c r="BE4" s="303"/>
      <c r="BF4" s="304"/>
      <c r="BG4" s="302" t="s">
        <v>40</v>
      </c>
      <c r="BH4" s="303"/>
      <c r="BI4" s="303"/>
      <c r="BJ4" s="303"/>
      <c r="BK4" s="304"/>
      <c r="BL4" s="302" t="s">
        <v>41</v>
      </c>
      <c r="BM4" s="303"/>
      <c r="BN4" s="303"/>
      <c r="BO4" s="303"/>
      <c r="BP4" s="304"/>
      <c r="BQ4" s="307" t="s">
        <v>27</v>
      </c>
      <c r="BR4" s="308"/>
      <c r="BS4" s="308"/>
      <c r="BT4" s="308"/>
      <c r="BU4" s="309"/>
    </row>
    <row r="5" spans="1:73" ht="81.75" customHeight="1">
      <c r="A5" s="311"/>
      <c r="B5" s="313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>
        <v>70</v>
      </c>
      <c r="C22" s="84">
        <f t="shared" si="12"/>
        <v>36430</v>
      </c>
      <c r="D22" s="85">
        <f t="shared" si="19"/>
        <v>35089</v>
      </c>
      <c r="E22" s="86">
        <f t="shared" si="20"/>
        <v>96.3189678836124</v>
      </c>
      <c r="F22" s="85">
        <f t="shared" si="21"/>
        <v>83049</v>
      </c>
      <c r="G22" s="87">
        <f t="shared" si="22"/>
        <v>23.668101114309327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484</v>
      </c>
      <c r="AT22" s="101">
        <f>AS22/AR22*100</f>
        <v>26.52054794520548</v>
      </c>
      <c r="AU22" s="98">
        <v>2674</v>
      </c>
      <c r="AV22" s="87">
        <f>AU22/AS22*10</f>
        <v>55.247933884297524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>
        <f>SUM(B6:B26)</f>
        <v>70</v>
      </c>
      <c r="C28" s="123">
        <f>SUM(C6:C26)</f>
        <v>541216</v>
      </c>
      <c r="D28" s="124">
        <f>SUM(D6:D26)</f>
        <v>532206</v>
      </c>
      <c r="E28" s="125">
        <f>D28/C28*100</f>
        <v>98.33523029622184</v>
      </c>
      <c r="F28" s="124">
        <f>SUM(F6:F26)</f>
        <v>1304429.5</v>
      </c>
      <c r="G28" s="126">
        <f>F28/D28*10</f>
        <v>24.50986084335765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2114</v>
      </c>
      <c r="AT28" s="219">
        <f>AS28/AR28*100</f>
        <v>20.06073258682862</v>
      </c>
      <c r="AU28" s="81">
        <f>SUM(AU7:AU27)</f>
        <v>7447</v>
      </c>
      <c r="AV28" s="167">
        <f>AU28/AS28*10</f>
        <v>35.22705771050142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>
        <v>530</v>
      </c>
      <c r="C29" s="138">
        <v>522476</v>
      </c>
      <c r="D29" s="139">
        <v>514258</v>
      </c>
      <c r="E29" s="140">
        <v>98.42710478567437</v>
      </c>
      <c r="F29" s="139">
        <v>885662.9</v>
      </c>
      <c r="G29" s="141">
        <v>17.222151138144667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1199</v>
      </c>
      <c r="AT29" s="101">
        <f>AS29/AR29*100</f>
        <v>13.824512855989854</v>
      </c>
      <c r="AU29" s="218">
        <v>9681</v>
      </c>
      <c r="AV29" s="87">
        <f>AU29/AS29*10</f>
        <v>80.74228523769807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2786</v>
      </c>
      <c r="BD29" s="118">
        <f>BC29/BB29*100</f>
        <v>98.65439093484419</v>
      </c>
      <c r="BE29" s="73">
        <v>3012</v>
      </c>
      <c r="BF29" s="119">
        <f>BE29/BC29*10</f>
        <v>10.811198851399856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M4:Q4"/>
    <mergeCell ref="W4:AB4"/>
    <mergeCell ref="AC4:AG4"/>
    <mergeCell ref="AM4:AQ4"/>
    <mergeCell ref="A4:A5"/>
    <mergeCell ref="B4:B5"/>
    <mergeCell ref="C4:G4"/>
    <mergeCell ref="H4:L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6" sqref="J26"/>
    </sheetView>
  </sheetViews>
  <sheetFormatPr defaultColWidth="9.125" defaultRowHeight="12.75"/>
  <cols>
    <col min="1" max="1" width="28.25390625" style="237" customWidth="1"/>
    <col min="2" max="2" width="9.00390625" style="237" customWidth="1"/>
    <col min="3" max="3" width="7.125" style="237" customWidth="1"/>
    <col min="4" max="4" width="6.125" style="237" customWidth="1"/>
    <col min="5" max="5" width="7.75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00390625" style="237" customWidth="1"/>
    <col min="10" max="10" width="8.1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6.2539062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125" style="237" customWidth="1"/>
    <col min="48" max="48" width="7.375" style="237" customWidth="1"/>
    <col min="49" max="49" width="8.375" style="237" customWidth="1"/>
    <col min="50" max="51" width="10.75390625" style="237" customWidth="1"/>
    <col min="52" max="52" width="11.75390625" style="237" customWidth="1"/>
    <col min="53" max="53" width="10.625" style="237" customWidth="1"/>
    <col min="54" max="54" width="9.00390625" style="237" customWidth="1"/>
    <col min="55" max="55" width="9.375" style="237" customWidth="1"/>
    <col min="56" max="56" width="9.125" style="237" customWidth="1"/>
    <col min="57" max="16384" width="9.125" style="237" customWidth="1"/>
  </cols>
  <sheetData>
    <row r="1" spans="1:56" s="243" customFormat="1" ht="18.75">
      <c r="A1" s="5"/>
      <c r="B1" s="315" t="s">
        <v>53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1:56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14">
        <v>42646</v>
      </c>
      <c r="O2" s="296"/>
      <c r="P2" s="296"/>
      <c r="Q2" s="5"/>
      <c r="R2" s="5"/>
      <c r="S2" s="314"/>
      <c r="T2" s="296"/>
      <c r="U2" s="296"/>
      <c r="V2" s="5"/>
      <c r="W2" s="5"/>
      <c r="X2" s="314"/>
      <c r="Y2" s="296"/>
      <c r="Z2" s="296"/>
      <c r="AA2" s="5"/>
      <c r="AB2" s="314"/>
      <c r="AC2" s="323"/>
      <c r="AD2" s="323"/>
      <c r="AE2" s="323"/>
      <c r="AF2" s="4"/>
      <c r="AG2" s="4"/>
      <c r="AH2" s="321"/>
      <c r="AI2" s="322"/>
      <c r="AJ2" s="32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19"/>
      <c r="BD2" s="320"/>
    </row>
    <row r="3" spans="1:56" ht="15.75">
      <c r="A3" s="317" t="s">
        <v>17</v>
      </c>
      <c r="B3" s="297" t="s">
        <v>54</v>
      </c>
      <c r="C3" s="297"/>
      <c r="D3" s="297"/>
      <c r="E3" s="297"/>
      <c r="F3" s="297"/>
      <c r="G3" s="297" t="s">
        <v>55</v>
      </c>
      <c r="H3" s="297"/>
      <c r="I3" s="297"/>
      <c r="J3" s="297"/>
      <c r="K3" s="297"/>
      <c r="L3" s="297" t="s">
        <v>56</v>
      </c>
      <c r="M3" s="297"/>
      <c r="N3" s="297"/>
      <c r="O3" s="297"/>
      <c r="P3" s="297"/>
      <c r="Q3" s="297" t="s">
        <v>57</v>
      </c>
      <c r="R3" s="297"/>
      <c r="S3" s="297"/>
      <c r="T3" s="297"/>
      <c r="U3" s="297"/>
      <c r="V3" s="297" t="s">
        <v>58</v>
      </c>
      <c r="W3" s="297"/>
      <c r="X3" s="297"/>
      <c r="Y3" s="297"/>
      <c r="Z3" s="297"/>
      <c r="AA3" s="297" t="s">
        <v>59</v>
      </c>
      <c r="AB3" s="297"/>
      <c r="AC3" s="297"/>
      <c r="AD3" s="297"/>
      <c r="AE3" s="297"/>
      <c r="AF3" s="297" t="s">
        <v>60</v>
      </c>
      <c r="AG3" s="297"/>
      <c r="AH3" s="297"/>
      <c r="AI3" s="297"/>
      <c r="AJ3" s="297"/>
      <c r="AK3" s="297" t="s">
        <v>61</v>
      </c>
      <c r="AL3" s="297"/>
      <c r="AM3" s="297"/>
      <c r="AN3" s="297"/>
      <c r="AO3" s="297" t="s">
        <v>62</v>
      </c>
      <c r="AP3" s="297"/>
      <c r="AQ3" s="297"/>
      <c r="AR3" s="297"/>
      <c r="AS3" s="297"/>
      <c r="AT3" s="297" t="s">
        <v>63</v>
      </c>
      <c r="AU3" s="297"/>
      <c r="AV3" s="297"/>
      <c r="AW3" s="297"/>
      <c r="AX3" s="297"/>
      <c r="AY3" s="297"/>
      <c r="AZ3" s="297" t="s">
        <v>64</v>
      </c>
      <c r="BA3" s="297"/>
      <c r="BB3" s="297"/>
      <c r="BC3" s="297"/>
      <c r="BD3" s="324"/>
    </row>
    <row r="4" spans="1:56" ht="90.75" customHeight="1">
      <c r="A4" s="318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122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294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295" t="s">
        <v>18</v>
      </c>
      <c r="B6" s="45">
        <v>6984</v>
      </c>
      <c r="C6" s="8">
        <v>410</v>
      </c>
      <c r="D6" s="49">
        <f>C6/B6*100</f>
        <v>5.8705612829324165</v>
      </c>
      <c r="E6" s="8">
        <v>340</v>
      </c>
      <c r="F6" s="50">
        <f aca="true" t="shared" si="0" ref="F6:F27">IF(E6&gt;0,E6/C6*10,"")</f>
        <v>8.292682926829269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8"/>
      <c r="AW6" s="50">
        <f>AU6/AT6*100</f>
        <v>70.65217391304348</v>
      </c>
      <c r="AX6" s="8">
        <v>650</v>
      </c>
      <c r="AY6" s="11">
        <f aca="true" t="shared" si="2" ref="AY6:AY25">IF(AX6&gt;0,AX6/AU6*10,"")</f>
        <v>100</v>
      </c>
      <c r="AZ6" s="8"/>
      <c r="BA6" s="8"/>
      <c r="BB6" s="8"/>
      <c r="BC6" s="8"/>
      <c r="BD6" s="10"/>
    </row>
    <row r="7" spans="1:56" ht="17.25" customHeight="1">
      <c r="A7" s="295" t="s">
        <v>19</v>
      </c>
      <c r="B7" s="45">
        <v>4885</v>
      </c>
      <c r="C7" s="8"/>
      <c r="D7" s="49">
        <f>C7/B7*100</f>
        <v>0</v>
      </c>
      <c r="E7" s="8"/>
      <c r="F7" s="50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55</v>
      </c>
      <c r="AV7" s="8"/>
      <c r="AW7" s="50">
        <f>AU7/AT7*100</f>
        <v>90.1639344262295</v>
      </c>
      <c r="AX7" s="8">
        <v>440</v>
      </c>
      <c r="AY7" s="11">
        <f t="shared" si="2"/>
        <v>80</v>
      </c>
      <c r="AZ7" s="8">
        <v>581.5</v>
      </c>
      <c r="BA7" s="8">
        <v>85</v>
      </c>
      <c r="BB7" s="220">
        <f>BA7/AZ7*100</f>
        <v>14.617368873602752</v>
      </c>
      <c r="BC7" s="8">
        <v>2125</v>
      </c>
      <c r="BD7" s="52">
        <f>IF(BC7&gt;0,BC7/BA7*10,"")</f>
        <v>250</v>
      </c>
    </row>
    <row r="8" spans="1:56" ht="15.75" customHeight="1">
      <c r="A8" s="294" t="s">
        <v>1</v>
      </c>
      <c r="B8" s="45">
        <v>1944</v>
      </c>
      <c r="C8" s="8"/>
      <c r="D8" s="49">
        <f>C8/B8*100</f>
        <v>0</v>
      </c>
      <c r="E8" s="8"/>
      <c r="F8" s="50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>AU8/AT8*100</f>
        <v>100</v>
      </c>
      <c r="AX8" s="8">
        <v>50</v>
      </c>
      <c r="AY8" s="11">
        <f t="shared" si="2"/>
        <v>166.66666666666669</v>
      </c>
      <c r="AZ8" s="8">
        <v>1</v>
      </c>
      <c r="BA8" s="8">
        <v>1</v>
      </c>
      <c r="BB8" s="220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295" t="s">
        <v>2</v>
      </c>
      <c r="B9" s="45">
        <v>4030</v>
      </c>
      <c r="C9" s="8">
        <v>484</v>
      </c>
      <c r="D9" s="49">
        <f>C9/B9*100</f>
        <v>12.009925558312656</v>
      </c>
      <c r="E9" s="8">
        <v>663</v>
      </c>
      <c r="F9" s="50">
        <f t="shared" si="0"/>
        <v>13.698347107438016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102</v>
      </c>
      <c r="AV9" s="8"/>
      <c r="AW9" s="50">
        <f>AU9/AT9*100</f>
        <v>53.68421052631579</v>
      </c>
      <c r="AX9" s="8">
        <v>2040</v>
      </c>
      <c r="AY9" s="11">
        <f t="shared" si="2"/>
        <v>200</v>
      </c>
      <c r="AZ9" s="8">
        <v>215</v>
      </c>
      <c r="BA9" s="8">
        <v>67</v>
      </c>
      <c r="BB9" s="220">
        <f>BA9/AZ9*100</f>
        <v>31.16279069767442</v>
      </c>
      <c r="BC9" s="8">
        <v>2315</v>
      </c>
      <c r="BD9" s="52">
        <f>IF(BC9&gt;0,BC9/BA9*10,"")</f>
        <v>345.5223880597015</v>
      </c>
    </row>
    <row r="10" spans="1:56" ht="18" customHeight="1">
      <c r="A10" s="294" t="s">
        <v>16</v>
      </c>
      <c r="B10" s="45">
        <v>14811</v>
      </c>
      <c r="C10" s="8">
        <v>810</v>
      </c>
      <c r="D10" s="49">
        <f aca="true" t="shared" si="3" ref="D10:D16">C10/B10*100</f>
        <v>5.468908243872797</v>
      </c>
      <c r="E10" s="8">
        <v>1142</v>
      </c>
      <c r="F10" s="50">
        <f t="shared" si="0"/>
        <v>14.098765432098766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8"/>
      <c r="AW10" s="50"/>
      <c r="AX10" s="8"/>
      <c r="AY10" s="11">
        <f t="shared" si="2"/>
      </c>
      <c r="AZ10" s="8"/>
      <c r="BA10" s="8"/>
      <c r="BB10" s="220"/>
      <c r="BC10" s="8"/>
      <c r="BD10" s="10"/>
    </row>
    <row r="11" spans="1:56" ht="15.75" customHeight="1">
      <c r="A11" s="295" t="s">
        <v>3</v>
      </c>
      <c r="B11" s="45">
        <v>18331</v>
      </c>
      <c r="C11" s="8">
        <v>1735</v>
      </c>
      <c r="D11" s="49">
        <f t="shared" si="3"/>
        <v>9.46484097976106</v>
      </c>
      <c r="E11" s="8">
        <v>1388</v>
      </c>
      <c r="F11" s="50">
        <f t="shared" si="0"/>
        <v>8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211</v>
      </c>
      <c r="AQ11" s="50">
        <f>AP11/AO11*100</f>
        <v>74.03508771929825</v>
      </c>
      <c r="AR11" s="8">
        <v>2614</v>
      </c>
      <c r="AS11" s="50">
        <f t="shared" si="1"/>
        <v>123.88625592417063</v>
      </c>
      <c r="AT11" s="8">
        <v>26.3</v>
      </c>
      <c r="AU11" s="8"/>
      <c r="AV11" s="8"/>
      <c r="AW11" s="50"/>
      <c r="AX11" s="8"/>
      <c r="AY11" s="11">
        <f t="shared" si="2"/>
      </c>
      <c r="AZ11" s="8">
        <v>18.7</v>
      </c>
      <c r="BA11" s="8"/>
      <c r="BB11" s="220"/>
      <c r="BC11" s="8"/>
      <c r="BD11" s="10"/>
    </row>
    <row r="12" spans="1:56" ht="17.25" customHeight="1">
      <c r="A12" s="294" t="s">
        <v>4</v>
      </c>
      <c r="B12" s="45">
        <v>28974</v>
      </c>
      <c r="C12" s="8">
        <v>2714</v>
      </c>
      <c r="D12" s="49">
        <f t="shared" si="3"/>
        <v>9.367018706426451</v>
      </c>
      <c r="E12" s="8">
        <v>3342</v>
      </c>
      <c r="F12" s="50">
        <f t="shared" si="0"/>
        <v>12.313927781871776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2269</v>
      </c>
      <c r="AQ12" s="50">
        <f>AP12/AO12*100</f>
        <v>71.84927169094364</v>
      </c>
      <c r="AR12" s="8">
        <v>31466</v>
      </c>
      <c r="AS12" s="50">
        <f t="shared" si="1"/>
        <v>138.67783164389598</v>
      </c>
      <c r="AT12" s="8">
        <v>138.5</v>
      </c>
      <c r="AU12" s="8">
        <v>2</v>
      </c>
      <c r="AV12" s="8"/>
      <c r="AW12" s="50">
        <f>AU12/AT12*100</f>
        <v>1.444043321299639</v>
      </c>
      <c r="AX12" s="8">
        <v>6</v>
      </c>
      <c r="AY12" s="11">
        <f t="shared" si="2"/>
        <v>30</v>
      </c>
      <c r="AZ12" s="8">
        <v>177</v>
      </c>
      <c r="BA12" s="8">
        <v>84</v>
      </c>
      <c r="BB12" s="220">
        <f>BA12/AZ12*100</f>
        <v>47.45762711864407</v>
      </c>
      <c r="BC12" s="8">
        <v>2179</v>
      </c>
      <c r="BD12" s="52">
        <f aca="true" t="shared" si="5" ref="BD12:BD24">IF(BC12&gt;0,BC12/BA12*10,"")</f>
        <v>259.4047619047619</v>
      </c>
    </row>
    <row r="13" spans="1:56" ht="18" customHeight="1">
      <c r="A13" s="295" t="s">
        <v>5</v>
      </c>
      <c r="B13" s="45">
        <v>12667</v>
      </c>
      <c r="C13" s="8">
        <v>1230</v>
      </c>
      <c r="D13" s="49">
        <f t="shared" si="3"/>
        <v>9.710270782347832</v>
      </c>
      <c r="E13" s="8">
        <v>778</v>
      </c>
      <c r="F13" s="50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>AU13/AT13*100</f>
        <v>33.33333333333333</v>
      </c>
      <c r="AX13" s="8">
        <v>7</v>
      </c>
      <c r="AY13" s="11">
        <f t="shared" si="2"/>
        <v>14</v>
      </c>
      <c r="AZ13" s="8">
        <v>7</v>
      </c>
      <c r="BA13" s="8">
        <v>7</v>
      </c>
      <c r="BB13" s="220">
        <f>BA13/AZ13*100</f>
        <v>100</v>
      </c>
      <c r="BC13" s="8">
        <v>45</v>
      </c>
      <c r="BD13" s="52">
        <f t="shared" si="5"/>
        <v>64.28571428571429</v>
      </c>
    </row>
    <row r="14" spans="1:56" ht="16.5" customHeight="1">
      <c r="A14" s="295" t="s">
        <v>6</v>
      </c>
      <c r="B14" s="45">
        <v>14310</v>
      </c>
      <c r="C14" s="8">
        <v>810</v>
      </c>
      <c r="D14" s="49">
        <f t="shared" si="3"/>
        <v>5.660377358490567</v>
      </c>
      <c r="E14" s="8">
        <v>982</v>
      </c>
      <c r="F14" s="50">
        <f t="shared" si="0"/>
        <v>12.123456790123457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2"/>
      </c>
      <c r="AZ14" s="8"/>
      <c r="BA14" s="8"/>
      <c r="BB14" s="220"/>
      <c r="BC14" s="8"/>
      <c r="BD14" s="52">
        <f t="shared" si="5"/>
      </c>
    </row>
    <row r="15" spans="1:56" ht="18" customHeight="1">
      <c r="A15" s="295" t="s">
        <v>7</v>
      </c>
      <c r="B15" s="45">
        <v>15710</v>
      </c>
      <c r="C15" s="8">
        <v>5540</v>
      </c>
      <c r="D15" s="49">
        <f t="shared" si="3"/>
        <v>35.26416295353278</v>
      </c>
      <c r="E15" s="8">
        <v>9403</v>
      </c>
      <c r="F15" s="50">
        <f t="shared" si="0"/>
        <v>16.97292418772563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2"/>
      </c>
      <c r="AZ15" s="8"/>
      <c r="BA15" s="8"/>
      <c r="BB15" s="220"/>
      <c r="BC15" s="8"/>
      <c r="BD15" s="52">
        <f t="shared" si="5"/>
      </c>
    </row>
    <row r="16" spans="1:56" ht="15.75" customHeight="1">
      <c r="A16" s="294" t="s">
        <v>8</v>
      </c>
      <c r="B16" s="45">
        <v>11501</v>
      </c>
      <c r="C16" s="8">
        <v>1020</v>
      </c>
      <c r="D16" s="49">
        <f t="shared" si="3"/>
        <v>8.868794017911485</v>
      </c>
      <c r="E16" s="8">
        <v>816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2"/>
        <v>10</v>
      </c>
      <c r="AZ16" s="8">
        <v>3</v>
      </c>
      <c r="BA16" s="8">
        <v>3</v>
      </c>
      <c r="BB16" s="220">
        <f>BA16/AZ16*100</f>
        <v>100</v>
      </c>
      <c r="BC16" s="8">
        <v>5.4</v>
      </c>
      <c r="BD16" s="52">
        <f t="shared" si="5"/>
        <v>18</v>
      </c>
    </row>
    <row r="17" spans="1:56" ht="16.5" customHeight="1">
      <c r="A17" s="295" t="s">
        <v>20</v>
      </c>
      <c r="B17" s="45">
        <v>20110</v>
      </c>
      <c r="C17" s="8"/>
      <c r="D17" s="49"/>
      <c r="E17" s="8"/>
      <c r="F17" s="50">
        <f t="shared" si="0"/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2"/>
      </c>
      <c r="AZ17" s="8"/>
      <c r="BA17" s="8"/>
      <c r="BB17" s="220"/>
      <c r="BC17" s="8"/>
      <c r="BD17" s="52">
        <f t="shared" si="5"/>
      </c>
    </row>
    <row r="18" spans="1:56" ht="18" customHeight="1">
      <c r="A18" s="295" t="s">
        <v>9</v>
      </c>
      <c r="B18" s="45">
        <v>5462</v>
      </c>
      <c r="C18" s="8">
        <v>623</v>
      </c>
      <c r="D18" s="49">
        <f>C18/B18*100</f>
        <v>11.406078359575247</v>
      </c>
      <c r="E18" s="8">
        <v>608.3</v>
      </c>
      <c r="F18" s="50">
        <f t="shared" si="0"/>
        <v>9.764044943820224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2"/>
        <v>53.33333333333333</v>
      </c>
      <c r="AZ18" s="8">
        <v>0.5</v>
      </c>
      <c r="BA18" s="8"/>
      <c r="BB18" s="220"/>
      <c r="BC18" s="8"/>
      <c r="BD18" s="52">
        <f t="shared" si="5"/>
      </c>
    </row>
    <row r="19" spans="1:56" ht="17.25" customHeight="1">
      <c r="A19" s="295" t="s">
        <v>10</v>
      </c>
      <c r="B19" s="45">
        <v>9971</v>
      </c>
      <c r="C19" s="8">
        <v>906</v>
      </c>
      <c r="D19" s="49">
        <f>C19/B19*100</f>
        <v>9.086350416207</v>
      </c>
      <c r="E19" s="8">
        <v>607</v>
      </c>
      <c r="F19" s="50">
        <f t="shared" si="0"/>
        <v>6.699779249448124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680</v>
      </c>
      <c r="AQ19" s="50">
        <f t="shared" si="7"/>
        <v>97.14285714285714</v>
      </c>
      <c r="AR19" s="8">
        <v>5904</v>
      </c>
      <c r="AS19" s="50">
        <f t="shared" si="1"/>
        <v>86.8235294117647</v>
      </c>
      <c r="AT19" s="8">
        <v>16</v>
      </c>
      <c r="AU19" s="8"/>
      <c r="AV19" s="8"/>
      <c r="AW19" s="50"/>
      <c r="AX19" s="8"/>
      <c r="AY19" s="11">
        <f t="shared" si="2"/>
      </c>
      <c r="AZ19" s="8">
        <v>4</v>
      </c>
      <c r="BA19" s="8"/>
      <c r="BB19" s="220"/>
      <c r="BC19" s="8"/>
      <c r="BD19" s="52">
        <f t="shared" si="5"/>
      </c>
    </row>
    <row r="20" spans="1:56" ht="17.25" customHeight="1">
      <c r="A20" s="295" t="s">
        <v>21</v>
      </c>
      <c r="B20" s="45">
        <v>15160</v>
      </c>
      <c r="C20" s="8">
        <v>900</v>
      </c>
      <c r="D20" s="49">
        <f>C20/B20*100</f>
        <v>5.936675461741425</v>
      </c>
      <c r="E20" s="8">
        <v>1080</v>
      </c>
      <c r="F20" s="50">
        <f t="shared" si="0"/>
        <v>12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76</v>
      </c>
      <c r="AV20" s="8"/>
      <c r="AW20" s="50">
        <f>AU20/AT20*100</f>
        <v>30.4</v>
      </c>
      <c r="AX20" s="8">
        <v>2128</v>
      </c>
      <c r="AY20" s="11">
        <f t="shared" si="2"/>
        <v>280</v>
      </c>
      <c r="AZ20" s="8">
        <v>33</v>
      </c>
      <c r="BA20" s="8">
        <v>4</v>
      </c>
      <c r="BB20" s="220">
        <f>BA20/AZ20*100</f>
        <v>12.121212121212121</v>
      </c>
      <c r="BC20" s="8">
        <v>80</v>
      </c>
      <c r="BD20" s="52">
        <f t="shared" si="5"/>
        <v>200</v>
      </c>
    </row>
    <row r="21" spans="1:56" ht="17.25" customHeight="1">
      <c r="A21" s="295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2"/>
        <v>89.0625</v>
      </c>
      <c r="AZ21" s="8">
        <v>55</v>
      </c>
      <c r="BA21" s="8">
        <v>22</v>
      </c>
      <c r="BB21" s="220">
        <f>BA21/AZ21*100</f>
        <v>40</v>
      </c>
      <c r="BC21" s="8">
        <v>196</v>
      </c>
      <c r="BD21" s="52">
        <f t="shared" si="5"/>
        <v>89.09090909090908</v>
      </c>
    </row>
    <row r="22" spans="1:56" ht="18" customHeight="1">
      <c r="A22" s="295" t="s">
        <v>11</v>
      </c>
      <c r="B22" s="45">
        <v>2750</v>
      </c>
      <c r="C22" s="8"/>
      <c r="D22" s="49"/>
      <c r="E22" s="8"/>
      <c r="F22" s="50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2"/>
      </c>
      <c r="AZ22" s="8"/>
      <c r="BA22" s="8"/>
      <c r="BB22" s="220"/>
      <c r="BC22" s="8"/>
      <c r="BD22" s="52">
        <f t="shared" si="5"/>
      </c>
    </row>
    <row r="23" spans="1:56" ht="18" customHeight="1">
      <c r="A23" s="295" t="s">
        <v>12</v>
      </c>
      <c r="B23" s="45">
        <v>7597</v>
      </c>
      <c r="C23" s="8">
        <v>700</v>
      </c>
      <c r="D23" s="49">
        <f>C23/B23*100</f>
        <v>9.214163485586417</v>
      </c>
      <c r="E23" s="8">
        <v>980</v>
      </c>
      <c r="F23" s="50">
        <f t="shared" si="0"/>
        <v>14</v>
      </c>
      <c r="G23" s="8">
        <v>1429</v>
      </c>
      <c r="H23" s="8">
        <v>659</v>
      </c>
      <c r="I23" s="50">
        <f>H23/G23*100</f>
        <v>46.11616515045486</v>
      </c>
      <c r="J23" s="8">
        <v>20835</v>
      </c>
      <c r="K23" s="50">
        <f>J23/H23*10</f>
        <v>316.1608497723824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1010</v>
      </c>
      <c r="AQ23" s="50">
        <f>AP23/AO23*100</f>
        <v>72.45337159253945</v>
      </c>
      <c r="AR23" s="8">
        <v>13130</v>
      </c>
      <c r="AS23" s="50">
        <f>IF(AR23&gt;0,AR23/AP23*10,"")</f>
        <v>130</v>
      </c>
      <c r="AT23" s="8">
        <v>8</v>
      </c>
      <c r="AU23" s="8"/>
      <c r="AV23" s="8"/>
      <c r="AW23" s="50"/>
      <c r="AX23" s="8"/>
      <c r="AY23" s="11">
        <f t="shared" si="2"/>
      </c>
      <c r="AZ23" s="8">
        <v>42</v>
      </c>
      <c r="BA23" s="8"/>
      <c r="BB23" s="220"/>
      <c r="BC23" s="8"/>
      <c r="BD23" s="52">
        <f t="shared" si="5"/>
      </c>
    </row>
    <row r="24" spans="1:56" ht="15.75">
      <c r="A24" s="295" t="s">
        <v>23</v>
      </c>
      <c r="B24" s="45">
        <v>8263</v>
      </c>
      <c r="C24" s="8">
        <v>213</v>
      </c>
      <c r="D24" s="49">
        <f>C24/B24*100</f>
        <v>2.577756262858526</v>
      </c>
      <c r="E24" s="8">
        <v>392</v>
      </c>
      <c r="F24" s="50">
        <f t="shared" si="0"/>
        <v>18.4037558685446</v>
      </c>
      <c r="G24" s="8">
        <v>11451</v>
      </c>
      <c r="H24" s="8">
        <v>3903</v>
      </c>
      <c r="I24" s="50">
        <f>H24/G24*100</f>
        <v>34.08435944458999</v>
      </c>
      <c r="J24" s="8">
        <v>131913</v>
      </c>
      <c r="K24" s="50">
        <f>J24/H24*10</f>
        <v>337.978478093774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582</v>
      </c>
      <c r="AV24" s="8"/>
      <c r="AW24" s="50">
        <f>AU24/AT24*100</f>
        <v>63.60655737704918</v>
      </c>
      <c r="AX24" s="8">
        <v>8473</v>
      </c>
      <c r="AY24" s="11">
        <f t="shared" si="2"/>
        <v>145.58419243986253</v>
      </c>
      <c r="AZ24" s="8">
        <v>140</v>
      </c>
      <c r="BA24" s="8">
        <v>20</v>
      </c>
      <c r="BB24" s="220">
        <f>BA24/AZ24*100</f>
        <v>14.285714285714285</v>
      </c>
      <c r="BC24" s="8">
        <v>220</v>
      </c>
      <c r="BD24" s="52">
        <f t="shared" si="5"/>
        <v>110</v>
      </c>
    </row>
    <row r="25" spans="1:56" ht="18" customHeight="1">
      <c r="A25" s="295" t="s">
        <v>13</v>
      </c>
      <c r="B25" s="45">
        <v>25153</v>
      </c>
      <c r="C25" s="8">
        <v>3735</v>
      </c>
      <c r="D25" s="49">
        <f>C25/B25*100</f>
        <v>14.849123365006161</v>
      </c>
      <c r="E25" s="8">
        <v>5668</v>
      </c>
      <c r="F25" s="50">
        <f t="shared" si="0"/>
        <v>15.175368139223561</v>
      </c>
      <c r="G25" s="8">
        <v>1847</v>
      </c>
      <c r="H25" s="8">
        <v>650</v>
      </c>
      <c r="I25" s="50">
        <f>H25/G25*100</f>
        <v>35.19220357336221</v>
      </c>
      <c r="J25" s="8">
        <v>21100</v>
      </c>
      <c r="K25" s="50">
        <f>J25/H25*10</f>
        <v>324.6153846153846</v>
      </c>
      <c r="L25" s="8">
        <v>2458</v>
      </c>
      <c r="M25" s="8">
        <v>1676</v>
      </c>
      <c r="N25" s="50">
        <f>M25/L25*100</f>
        <v>68.18551668022783</v>
      </c>
      <c r="O25" s="8">
        <v>2672</v>
      </c>
      <c r="P25" s="50">
        <f>O25/M25*10</f>
        <v>15.94272076372315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8"/>
      <c r="AW25" s="50">
        <f>AU25/AT25*100</f>
        <v>57.692307692307686</v>
      </c>
      <c r="AX25" s="8">
        <v>600</v>
      </c>
      <c r="AY25" s="50">
        <f t="shared" si="2"/>
        <v>200</v>
      </c>
      <c r="AZ25" s="8">
        <v>5</v>
      </c>
      <c r="BA25" s="8"/>
      <c r="BB25" s="203"/>
      <c r="BC25" s="8"/>
      <c r="BD25" s="10"/>
    </row>
    <row r="26" spans="1:56" ht="18" customHeight="1">
      <c r="A26" s="54" t="s">
        <v>24</v>
      </c>
      <c r="B26" s="244">
        <f>SUM(B6:B25)</f>
        <v>232257</v>
      </c>
      <c r="C26" s="245">
        <f>SUM(C6:C25)</f>
        <v>21830</v>
      </c>
      <c r="D26" s="228">
        <f>C26/B26*100</f>
        <v>9.39907085685254</v>
      </c>
      <c r="E26" s="245">
        <f>SUM(E6:E25)</f>
        <v>28189.3</v>
      </c>
      <c r="F26" s="56">
        <f t="shared" si="0"/>
        <v>12.913101236830048</v>
      </c>
      <c r="G26" s="245">
        <f>SUM(G23:G25)</f>
        <v>14727</v>
      </c>
      <c r="H26" s="245">
        <f>SUM(H23:H25)</f>
        <v>5212</v>
      </c>
      <c r="I26" s="56">
        <f>H26/G26*100</f>
        <v>35.39077884158349</v>
      </c>
      <c r="J26" s="245">
        <f>SUM(J23:J25)</f>
        <v>173848</v>
      </c>
      <c r="K26" s="56">
        <f>J26/H26*10</f>
        <v>333.55333844973137</v>
      </c>
      <c r="L26" s="245">
        <f>SUM(L5:L25)</f>
        <v>4709</v>
      </c>
      <c r="M26" s="245">
        <f>SUM(M5:M25)</f>
        <v>3687</v>
      </c>
      <c r="N26" s="56">
        <f>M26/L26*100</f>
        <v>78.29687831811425</v>
      </c>
      <c r="O26" s="168">
        <f>SUM(O5:O25)</f>
        <v>3977</v>
      </c>
      <c r="P26" s="56">
        <f>O26/M26*10</f>
        <v>10.786547328451315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9812</v>
      </c>
      <c r="AQ26" s="56">
        <f>AP26/AO26*100</f>
        <v>75.23962886281727</v>
      </c>
      <c r="AR26" s="58">
        <f>SUM(AR6:AR25)</f>
        <v>142637</v>
      </c>
      <c r="AS26" s="56">
        <f>IF(AR26&gt;0,AR26/AP26*10,"")</f>
        <v>145.36995515695068</v>
      </c>
      <c r="AT26" s="245">
        <f>SUM(AT5:AT25)</f>
        <v>1849.8</v>
      </c>
      <c r="AU26" s="245">
        <f>SUM(AU5:AU25)</f>
        <v>960</v>
      </c>
      <c r="AV26" s="245">
        <f>SUM(AV6:AV25)</f>
        <v>0</v>
      </c>
      <c r="AW26" s="56">
        <f>AU26/AT26*100</f>
        <v>51.89750243269543</v>
      </c>
      <c r="AX26" s="245">
        <f>SUM(AX5:AX25)</f>
        <v>14700</v>
      </c>
      <c r="AY26" s="56">
        <f>AX26/AU26*10</f>
        <v>153.125</v>
      </c>
      <c r="AZ26" s="245">
        <f>SUM(AZ5:AZ25)</f>
        <v>1282.7</v>
      </c>
      <c r="BA26" s="245">
        <f>SUM(BA5:BA25)</f>
        <v>293</v>
      </c>
      <c r="BB26" s="203">
        <f>BA26/AZ26*100</f>
        <v>22.842441724487408</v>
      </c>
      <c r="BC26" s="245">
        <f>SUM(BC5:BC25)</f>
        <v>7167.4</v>
      </c>
      <c r="BD26" s="59">
        <f>BC26/BA26*10</f>
        <v>244.62116040955632</v>
      </c>
    </row>
    <row r="27" spans="1:56" ht="15" customHeight="1" thickBot="1">
      <c r="A27" s="60" t="s">
        <v>15</v>
      </c>
      <c r="B27" s="12">
        <v>181476</v>
      </c>
      <c r="C27" s="12">
        <v>87388</v>
      </c>
      <c r="D27" s="49">
        <f>C27/B27*100</f>
        <v>48.154025876699954</v>
      </c>
      <c r="E27" s="12">
        <v>111491</v>
      </c>
      <c r="F27" s="50">
        <f t="shared" si="0"/>
        <v>12.75815901496773</v>
      </c>
      <c r="G27" s="12">
        <v>13716</v>
      </c>
      <c r="H27" s="12">
        <v>7236</v>
      </c>
      <c r="I27" s="50">
        <f>H27/G27*100</f>
        <v>52.75590551181102</v>
      </c>
      <c r="J27" s="12">
        <v>209177</v>
      </c>
      <c r="K27" s="50">
        <f>J27/H27*10</f>
        <v>289.0782200110558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4999</v>
      </c>
      <c r="S27" s="233">
        <f>R27/Q27*100</f>
        <v>44.653863331844576</v>
      </c>
      <c r="T27" s="234">
        <v>5025</v>
      </c>
      <c r="U27" s="233">
        <f>T27/R27*10</f>
        <v>10.052010402080416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13086</v>
      </c>
      <c r="AQ27" s="50">
        <f>AP27/AO27*100</f>
        <v>92.91394490201648</v>
      </c>
      <c r="AR27" s="12">
        <v>224928</v>
      </c>
      <c r="AS27" s="50">
        <f>IF(AR27&gt;0,AR27/AP27*10,"")</f>
        <v>171.8844566712517</v>
      </c>
      <c r="AT27" s="12">
        <v>1736</v>
      </c>
      <c r="AU27" s="12">
        <v>1591</v>
      </c>
      <c r="AV27" s="53"/>
      <c r="AW27" s="50">
        <f>AU27/AT27*100</f>
        <v>91.64746543778803</v>
      </c>
      <c r="AX27" s="61">
        <v>26421</v>
      </c>
      <c r="AY27" s="50">
        <f>AX27/AU27*10</f>
        <v>166.06536769327465</v>
      </c>
      <c r="AZ27" s="12">
        <v>1195</v>
      </c>
      <c r="BA27" s="12">
        <v>887</v>
      </c>
      <c r="BB27" s="220">
        <f>BA27/AZ27*100</f>
        <v>74.22594142259415</v>
      </c>
      <c r="BC27" s="12">
        <v>14142</v>
      </c>
      <c r="BD27" s="221">
        <f>BC27/BA27*10</f>
        <v>159.43630214205186</v>
      </c>
    </row>
  </sheetData>
  <sheetProtection/>
  <mergeCells count="19"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  <mergeCell ref="B1:P1"/>
    <mergeCell ref="N2:P2"/>
    <mergeCell ref="L3:P3"/>
    <mergeCell ref="Q3:U3"/>
    <mergeCell ref="S2:U2"/>
    <mergeCell ref="X2:Z2"/>
    <mergeCell ref="AA3:AE3"/>
    <mergeCell ref="AF3:AJ3"/>
    <mergeCell ref="AK3:AN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I27" sqref="I27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325" t="s">
        <v>105</v>
      </c>
      <c r="B1" s="325"/>
      <c r="C1" s="325"/>
      <c r="D1" s="325"/>
      <c r="E1" s="325"/>
      <c r="F1" s="325"/>
      <c r="G1" s="325"/>
      <c r="H1" s="325"/>
      <c r="I1" s="325"/>
      <c r="J1" s="325"/>
      <c r="K1" s="170"/>
      <c r="L1" s="170"/>
      <c r="M1" s="170"/>
      <c r="N1" s="326">
        <v>42646</v>
      </c>
      <c r="O1" s="327"/>
      <c r="P1" s="327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328" t="s">
        <v>17</v>
      </c>
      <c r="B3" s="330" t="s">
        <v>106</v>
      </c>
      <c r="C3" s="331"/>
      <c r="D3" s="332"/>
      <c r="E3" s="333" t="s">
        <v>25</v>
      </c>
      <c r="F3" s="334"/>
      <c r="G3" s="335"/>
      <c r="H3" s="336" t="s">
        <v>26</v>
      </c>
      <c r="I3" s="337"/>
      <c r="J3" s="338"/>
      <c r="K3" s="339" t="s">
        <v>107</v>
      </c>
      <c r="L3" s="340"/>
      <c r="M3" s="341"/>
      <c r="N3" s="336" t="s">
        <v>27</v>
      </c>
      <c r="O3" s="337"/>
      <c r="P3" s="338"/>
    </row>
    <row r="4" spans="1:16" ht="73.5" customHeight="1" thickBot="1">
      <c r="A4" s="329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2235</v>
      </c>
      <c r="D8" s="240">
        <f>C8/B8*100</f>
        <v>78.01047120418848</v>
      </c>
      <c r="E8" s="180">
        <v>2325</v>
      </c>
      <c r="F8" s="208">
        <v>1770</v>
      </c>
      <c r="G8" s="209">
        <f>F8/E8*100</f>
        <v>76.12903225806451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200</v>
      </c>
      <c r="P8" s="209">
        <f>O8/N8*100</f>
        <v>100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29978</v>
      </c>
      <c r="D12" s="240">
        <f t="shared" si="3"/>
        <v>80.37212793908684</v>
      </c>
      <c r="E12" s="180">
        <v>28146</v>
      </c>
      <c r="F12" s="208">
        <v>25105</v>
      </c>
      <c r="G12" s="209">
        <f t="shared" si="4"/>
        <v>89.19562282384709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11356</v>
      </c>
      <c r="D14" s="240">
        <f t="shared" si="3"/>
        <v>86.02378607681236</v>
      </c>
      <c r="E14" s="180">
        <v>12236</v>
      </c>
      <c r="F14" s="208">
        <v>10353</v>
      </c>
      <c r="G14" s="209">
        <f t="shared" si="4"/>
        <v>84.61098398169337</v>
      </c>
      <c r="H14" s="180">
        <v>965</v>
      </c>
      <c r="I14" s="181">
        <v>1003</v>
      </c>
      <c r="J14" s="209">
        <f aca="true" t="shared" si="5" ref="J14:J20">I14/H14*100</f>
        <v>103.93782383419689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7430</v>
      </c>
      <c r="D22" s="240">
        <f t="shared" si="3"/>
        <v>82.55555555555556</v>
      </c>
      <c r="E22" s="180">
        <v>8100</v>
      </c>
      <c r="F22" s="208">
        <v>6588</v>
      </c>
      <c r="G22" s="209">
        <f t="shared" si="6"/>
        <v>81.33333333333333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20193</v>
      </c>
      <c r="D25" s="240">
        <f t="shared" si="3"/>
        <v>80.88523933506909</v>
      </c>
      <c r="E25" s="180">
        <v>23045</v>
      </c>
      <c r="F25" s="208">
        <v>18521</v>
      </c>
      <c r="G25" s="209">
        <f t="shared" si="6"/>
        <v>80.36884356693426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259662</v>
      </c>
      <c r="D26" s="252">
        <f t="shared" si="3"/>
        <v>96.93944597924289</v>
      </c>
      <c r="E26" s="199">
        <f>SUM(E5:E25)</f>
        <v>240249</v>
      </c>
      <c r="F26" s="200">
        <f>SUM(F6:F25)</f>
        <v>234339</v>
      </c>
      <c r="G26" s="211">
        <f t="shared" si="6"/>
        <v>97.54005219584681</v>
      </c>
      <c r="H26" s="201">
        <f>SUM(H5:H25)</f>
        <v>26781</v>
      </c>
      <c r="I26" s="200">
        <f>SUM(I6:I25)</f>
        <v>24759</v>
      </c>
      <c r="J26" s="211">
        <f t="shared" si="7"/>
        <v>92.44987117732721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6753</v>
      </c>
      <c r="P26" s="211">
        <f>O26/N26*100</f>
        <v>85.9707192870783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266131</v>
      </c>
      <c r="D27" s="240">
        <f t="shared" si="3"/>
        <v>99.90877488043127</v>
      </c>
      <c r="E27" s="214">
        <v>234593</v>
      </c>
      <c r="F27" s="215">
        <v>234370</v>
      </c>
      <c r="G27" s="209">
        <f t="shared" si="6"/>
        <v>99.9049417501801</v>
      </c>
      <c r="H27" s="214">
        <v>30609</v>
      </c>
      <c r="I27" s="215">
        <v>30589</v>
      </c>
      <c r="J27" s="209">
        <f t="shared" si="7"/>
        <v>99.93465974059917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12418</v>
      </c>
      <c r="P27" s="209">
        <f>O27/N27*100</f>
        <v>98.59468042874157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1" sqref="L21"/>
    </sheetView>
  </sheetViews>
  <sheetFormatPr defaultColWidth="9.00390625" defaultRowHeight="12.75"/>
  <cols>
    <col min="1" max="1" width="26.25390625" style="0" customWidth="1"/>
    <col min="2" max="2" width="0.12890625" style="0" customWidth="1"/>
    <col min="3" max="9" width="9.125" style="0" hidden="1" customWidth="1"/>
    <col min="10" max="10" width="22.25390625" style="0" customWidth="1"/>
    <col min="11" max="11" width="20.00390625" style="0" customWidth="1"/>
    <col min="12" max="12" width="18.375" style="0" customWidth="1"/>
  </cols>
  <sheetData>
    <row r="1" spans="1:11" ht="18.75">
      <c r="A1" s="253"/>
      <c r="B1" s="342" t="s">
        <v>111</v>
      </c>
      <c r="C1" s="343"/>
      <c r="D1" s="343"/>
      <c r="E1" s="343"/>
      <c r="F1" s="343"/>
      <c r="G1" s="343"/>
      <c r="H1" s="343"/>
      <c r="I1" s="344"/>
      <c r="J1" s="344"/>
      <c r="K1" s="344"/>
    </row>
    <row r="2" spans="1:12" ht="19.5" thickBot="1">
      <c r="A2" s="1"/>
      <c r="B2" s="345"/>
      <c r="C2" s="345"/>
      <c r="D2" s="345"/>
      <c r="E2" s="345"/>
      <c r="F2" s="345"/>
      <c r="G2" s="345"/>
      <c r="H2" s="345"/>
      <c r="I2" s="346"/>
      <c r="J2" s="346"/>
      <c r="K2" s="346"/>
      <c r="L2" s="254">
        <v>42646</v>
      </c>
    </row>
    <row r="3" spans="1:12" ht="16.5">
      <c r="A3" s="347" t="s">
        <v>112</v>
      </c>
      <c r="B3" s="349" t="s">
        <v>113</v>
      </c>
      <c r="C3" s="350"/>
      <c r="D3" s="350"/>
      <c r="E3" s="350"/>
      <c r="F3" s="350"/>
      <c r="G3" s="350"/>
      <c r="H3" s="350"/>
      <c r="I3" s="351"/>
      <c r="J3" s="352" t="s">
        <v>114</v>
      </c>
      <c r="K3" s="353"/>
      <c r="L3" s="354"/>
    </row>
    <row r="4" spans="1:12" ht="16.5">
      <c r="A4" s="348"/>
      <c r="B4" s="358" t="s">
        <v>115</v>
      </c>
      <c r="C4" s="359"/>
      <c r="D4" s="359"/>
      <c r="E4" s="360"/>
      <c r="F4" s="358" t="s">
        <v>116</v>
      </c>
      <c r="G4" s="359"/>
      <c r="H4" s="359"/>
      <c r="I4" s="361"/>
      <c r="J4" s="355"/>
      <c r="K4" s="356"/>
      <c r="L4" s="357"/>
    </row>
    <row r="5" spans="1:12" ht="19.5" thickBot="1">
      <c r="A5" s="348"/>
      <c r="B5" s="255" t="s">
        <v>117</v>
      </c>
      <c r="C5" s="256" t="s">
        <v>118</v>
      </c>
      <c r="D5" s="256" t="s">
        <v>119</v>
      </c>
      <c r="E5" s="257" t="s">
        <v>14</v>
      </c>
      <c r="F5" s="255" t="s">
        <v>117</v>
      </c>
      <c r="G5" s="256" t="s">
        <v>118</v>
      </c>
      <c r="H5" s="256" t="s">
        <v>119</v>
      </c>
      <c r="I5" s="258" t="s">
        <v>14</v>
      </c>
      <c r="J5" s="259" t="s">
        <v>117</v>
      </c>
      <c r="K5" s="260" t="s">
        <v>120</v>
      </c>
      <c r="L5" s="261" t="s">
        <v>14</v>
      </c>
    </row>
    <row r="6" spans="1:12" ht="18.75">
      <c r="A6" s="262" t="s">
        <v>0</v>
      </c>
      <c r="B6" s="263">
        <v>469</v>
      </c>
      <c r="C6" s="264">
        <v>469</v>
      </c>
      <c r="D6" s="264">
        <v>469</v>
      </c>
      <c r="E6" s="265">
        <f aca="true" t="shared" si="0" ref="E6:E26">D6/B6*100</f>
        <v>100</v>
      </c>
      <c r="F6" s="266"/>
      <c r="G6" s="267"/>
      <c r="H6" s="267"/>
      <c r="I6" s="268"/>
      <c r="J6" s="269"/>
      <c r="K6" s="270"/>
      <c r="L6" s="271"/>
    </row>
    <row r="7" spans="1:12" ht="18.75">
      <c r="A7" s="262" t="s">
        <v>18</v>
      </c>
      <c r="B7" s="272">
        <v>7677</v>
      </c>
      <c r="C7" s="264">
        <v>7677</v>
      </c>
      <c r="D7" s="264">
        <v>7677</v>
      </c>
      <c r="E7" s="265">
        <f t="shared" si="0"/>
        <v>100</v>
      </c>
      <c r="F7" s="273">
        <v>2735</v>
      </c>
      <c r="G7" s="267">
        <v>2735</v>
      </c>
      <c r="H7" s="267">
        <v>2735</v>
      </c>
      <c r="I7" s="268">
        <f aca="true" t="shared" si="1" ref="I7:I26">H7/F7*100</f>
        <v>100</v>
      </c>
      <c r="J7" s="274">
        <v>4136</v>
      </c>
      <c r="K7" s="275">
        <v>4796</v>
      </c>
      <c r="L7" s="276">
        <f>IF(K7&gt;0,K7/J7*100,"")</f>
        <v>115.95744680851064</v>
      </c>
    </row>
    <row r="8" spans="1:12" ht="18.75">
      <c r="A8" s="262" t="s">
        <v>19</v>
      </c>
      <c r="B8" s="272">
        <v>5042</v>
      </c>
      <c r="C8" s="264">
        <v>5042</v>
      </c>
      <c r="D8" s="264">
        <v>5042</v>
      </c>
      <c r="E8" s="265">
        <f t="shared" si="0"/>
        <v>100</v>
      </c>
      <c r="F8" s="273">
        <v>2033</v>
      </c>
      <c r="G8" s="267">
        <v>2033</v>
      </c>
      <c r="H8" s="267">
        <v>2033</v>
      </c>
      <c r="I8" s="268">
        <f t="shared" si="1"/>
        <v>100</v>
      </c>
      <c r="J8" s="274">
        <v>7632</v>
      </c>
      <c r="K8" s="275">
        <v>7340</v>
      </c>
      <c r="L8" s="276">
        <f aca="true" t="shared" si="2" ref="L8:L28">IF(K8&gt;0,K8/J8*100,"")</f>
        <v>96.17400419287212</v>
      </c>
    </row>
    <row r="9" spans="1:12" ht="18.75">
      <c r="A9" s="262" t="s">
        <v>1</v>
      </c>
      <c r="B9" s="272">
        <v>3728</v>
      </c>
      <c r="C9" s="264">
        <v>3728</v>
      </c>
      <c r="D9" s="264">
        <v>3728</v>
      </c>
      <c r="E9" s="265">
        <f t="shared" si="0"/>
        <v>100</v>
      </c>
      <c r="F9" s="273">
        <v>2127</v>
      </c>
      <c r="G9" s="267">
        <v>2127</v>
      </c>
      <c r="H9" s="267">
        <v>2127</v>
      </c>
      <c r="I9" s="268">
        <f t="shared" si="1"/>
        <v>100</v>
      </c>
      <c r="J9" s="274">
        <v>4907</v>
      </c>
      <c r="K9" s="275">
        <v>1500</v>
      </c>
      <c r="L9" s="276">
        <f t="shared" si="2"/>
        <v>30.568575504381496</v>
      </c>
    </row>
    <row r="10" spans="1:12" ht="18.75">
      <c r="A10" s="262" t="s">
        <v>2</v>
      </c>
      <c r="B10" s="272">
        <v>3381</v>
      </c>
      <c r="C10" s="264">
        <v>3381</v>
      </c>
      <c r="D10" s="264">
        <v>3381</v>
      </c>
      <c r="E10" s="265">
        <f t="shared" si="0"/>
        <v>100</v>
      </c>
      <c r="F10" s="273">
        <v>495</v>
      </c>
      <c r="G10" s="267">
        <v>495</v>
      </c>
      <c r="H10" s="267">
        <v>495</v>
      </c>
      <c r="I10" s="268">
        <f t="shared" si="1"/>
        <v>100</v>
      </c>
      <c r="J10" s="274">
        <v>12788</v>
      </c>
      <c r="K10" s="275">
        <v>9440</v>
      </c>
      <c r="L10" s="276">
        <f t="shared" si="2"/>
        <v>73.8192055051611</v>
      </c>
    </row>
    <row r="11" spans="1:12" ht="18.75">
      <c r="A11" s="262" t="s">
        <v>16</v>
      </c>
      <c r="B11" s="272">
        <v>3876</v>
      </c>
      <c r="C11" s="264">
        <v>3876</v>
      </c>
      <c r="D11" s="264">
        <v>3876</v>
      </c>
      <c r="E11" s="265">
        <f t="shared" si="0"/>
        <v>100</v>
      </c>
      <c r="F11" s="273">
        <v>4597</v>
      </c>
      <c r="G11" s="267">
        <v>4597</v>
      </c>
      <c r="H11" s="267">
        <v>4597</v>
      </c>
      <c r="I11" s="268">
        <f t="shared" si="1"/>
        <v>100</v>
      </c>
      <c r="J11" s="274">
        <v>17368</v>
      </c>
      <c r="K11" s="275">
        <v>13048</v>
      </c>
      <c r="L11" s="276">
        <f t="shared" si="2"/>
        <v>75.12666973744818</v>
      </c>
    </row>
    <row r="12" spans="1:12" ht="18.75">
      <c r="A12" s="262" t="s">
        <v>3</v>
      </c>
      <c r="B12" s="272">
        <v>5068</v>
      </c>
      <c r="C12" s="264">
        <v>5068</v>
      </c>
      <c r="D12" s="264">
        <v>5068</v>
      </c>
      <c r="E12" s="265">
        <f t="shared" si="0"/>
        <v>100</v>
      </c>
      <c r="F12" s="273">
        <v>3866</v>
      </c>
      <c r="G12" s="267">
        <v>3866</v>
      </c>
      <c r="H12" s="267">
        <v>3866</v>
      </c>
      <c r="I12" s="268">
        <f t="shared" si="1"/>
        <v>100</v>
      </c>
      <c r="J12" s="274">
        <v>27525</v>
      </c>
      <c r="K12" s="275">
        <v>15996</v>
      </c>
      <c r="L12" s="276">
        <f t="shared" si="2"/>
        <v>58.11444141689373</v>
      </c>
    </row>
    <row r="13" spans="1:12" ht="18.75">
      <c r="A13" s="262" t="s">
        <v>4</v>
      </c>
      <c r="B13" s="272">
        <v>5036</v>
      </c>
      <c r="C13" s="264">
        <v>5014</v>
      </c>
      <c r="D13" s="264">
        <v>5014</v>
      </c>
      <c r="E13" s="265">
        <f t="shared" si="0"/>
        <v>99.56314535345511</v>
      </c>
      <c r="F13" s="273">
        <v>9204</v>
      </c>
      <c r="G13" s="267">
        <v>9204</v>
      </c>
      <c r="H13" s="267">
        <v>9204</v>
      </c>
      <c r="I13" s="268">
        <f t="shared" si="1"/>
        <v>100</v>
      </c>
      <c r="J13" s="274">
        <v>67815</v>
      </c>
      <c r="K13" s="275">
        <v>34044</v>
      </c>
      <c r="L13" s="276">
        <f t="shared" si="2"/>
        <v>50.201282902012835</v>
      </c>
    </row>
    <row r="14" spans="1:12" ht="18.75">
      <c r="A14" s="262" t="s">
        <v>5</v>
      </c>
      <c r="B14" s="272">
        <v>2564</v>
      </c>
      <c r="C14" s="264">
        <v>2554</v>
      </c>
      <c r="D14" s="264">
        <v>2554</v>
      </c>
      <c r="E14" s="265">
        <f t="shared" si="0"/>
        <v>99.60998439937597</v>
      </c>
      <c r="F14" s="273">
        <v>1151</v>
      </c>
      <c r="G14" s="267">
        <v>1151</v>
      </c>
      <c r="H14" s="267">
        <v>1151</v>
      </c>
      <c r="I14" s="268">
        <f t="shared" si="1"/>
        <v>100</v>
      </c>
      <c r="J14" s="274">
        <v>17357</v>
      </c>
      <c r="K14" s="275">
        <v>14460</v>
      </c>
      <c r="L14" s="276">
        <f t="shared" si="2"/>
        <v>83.30932764878723</v>
      </c>
    </row>
    <row r="15" spans="1:12" ht="18.75">
      <c r="A15" s="262" t="s">
        <v>6</v>
      </c>
      <c r="B15" s="272">
        <v>795</v>
      </c>
      <c r="C15" s="264">
        <v>795</v>
      </c>
      <c r="D15" s="264">
        <v>795</v>
      </c>
      <c r="E15" s="265">
        <f t="shared" si="0"/>
        <v>100</v>
      </c>
      <c r="F15" s="273">
        <v>199</v>
      </c>
      <c r="G15" s="267">
        <v>199</v>
      </c>
      <c r="H15" s="267">
        <v>199</v>
      </c>
      <c r="I15" s="268">
        <f t="shared" si="1"/>
        <v>100</v>
      </c>
      <c r="J15" s="274">
        <v>17577</v>
      </c>
      <c r="K15" s="275">
        <v>10950</v>
      </c>
      <c r="L15" s="276">
        <f t="shared" si="2"/>
        <v>62.2973203618365</v>
      </c>
    </row>
    <row r="16" spans="1:12" ht="18.75">
      <c r="A16" s="262" t="s">
        <v>7</v>
      </c>
      <c r="B16" s="272">
        <v>2125</v>
      </c>
      <c r="C16" s="264">
        <v>2180</v>
      </c>
      <c r="D16" s="264">
        <v>2180</v>
      </c>
      <c r="E16" s="265">
        <f t="shared" si="0"/>
        <v>102.58823529411765</v>
      </c>
      <c r="F16" s="273">
        <v>1723</v>
      </c>
      <c r="G16" s="267">
        <v>1723</v>
      </c>
      <c r="H16" s="267">
        <v>1723</v>
      </c>
      <c r="I16" s="268">
        <f t="shared" si="1"/>
        <v>100</v>
      </c>
      <c r="J16" s="274">
        <v>19600</v>
      </c>
      <c r="K16" s="275">
        <v>14269</v>
      </c>
      <c r="L16" s="276">
        <f t="shared" si="2"/>
        <v>72.80102040816327</v>
      </c>
    </row>
    <row r="17" spans="1:12" ht="18.75">
      <c r="A17" s="262" t="s">
        <v>8</v>
      </c>
      <c r="B17" s="272">
        <v>1362</v>
      </c>
      <c r="C17" s="264">
        <v>1362</v>
      </c>
      <c r="D17" s="264">
        <v>1362</v>
      </c>
      <c r="E17" s="265">
        <f t="shared" si="0"/>
        <v>100</v>
      </c>
      <c r="F17" s="273">
        <v>445</v>
      </c>
      <c r="G17" s="267">
        <v>445</v>
      </c>
      <c r="H17" s="267">
        <v>445</v>
      </c>
      <c r="I17" s="268">
        <f t="shared" si="1"/>
        <v>100</v>
      </c>
      <c r="J17" s="274">
        <v>9083</v>
      </c>
      <c r="K17" s="275">
        <v>5200</v>
      </c>
      <c r="L17" s="276">
        <f t="shared" si="2"/>
        <v>57.24980733237916</v>
      </c>
    </row>
    <row r="18" spans="1:12" ht="18.75">
      <c r="A18" s="262" t="s">
        <v>20</v>
      </c>
      <c r="B18" s="272">
        <v>3116</v>
      </c>
      <c r="C18" s="264">
        <v>3116</v>
      </c>
      <c r="D18" s="264">
        <v>3116</v>
      </c>
      <c r="E18" s="265">
        <f t="shared" si="0"/>
        <v>100</v>
      </c>
      <c r="F18" s="273" t="s">
        <v>121</v>
      </c>
      <c r="G18" s="267">
        <v>1739</v>
      </c>
      <c r="H18" s="267">
        <v>1739</v>
      </c>
      <c r="I18" s="268">
        <f t="shared" si="1"/>
        <v>100</v>
      </c>
      <c r="J18" s="274">
        <v>21354</v>
      </c>
      <c r="K18" s="275">
        <v>15433</v>
      </c>
      <c r="L18" s="276">
        <f t="shared" si="2"/>
        <v>72.27217383160064</v>
      </c>
    </row>
    <row r="19" spans="1:12" ht="18.75">
      <c r="A19" s="262" t="s">
        <v>9</v>
      </c>
      <c r="B19" s="272">
        <v>1821</v>
      </c>
      <c r="C19" s="264">
        <v>1821</v>
      </c>
      <c r="D19" s="264">
        <v>1821</v>
      </c>
      <c r="E19" s="265">
        <f t="shared" si="0"/>
        <v>100</v>
      </c>
      <c r="F19" s="273">
        <v>1140</v>
      </c>
      <c r="G19" s="267">
        <v>1140</v>
      </c>
      <c r="H19" s="267">
        <v>1140</v>
      </c>
      <c r="I19" s="268">
        <f t="shared" si="1"/>
        <v>100</v>
      </c>
      <c r="J19" s="274">
        <v>12203</v>
      </c>
      <c r="K19" s="275">
        <v>8015</v>
      </c>
      <c r="L19" s="276">
        <f>IF(K19&gt;0,K19/J19*100,"")</f>
        <v>65.68057035155289</v>
      </c>
    </row>
    <row r="20" spans="1:12" ht="18.75">
      <c r="A20" s="262" t="s">
        <v>10</v>
      </c>
      <c r="B20" s="272">
        <v>3119</v>
      </c>
      <c r="C20" s="264">
        <v>3119</v>
      </c>
      <c r="D20" s="264">
        <v>3119</v>
      </c>
      <c r="E20" s="265">
        <f t="shared" si="0"/>
        <v>100</v>
      </c>
      <c r="F20" s="273">
        <v>2655</v>
      </c>
      <c r="G20" s="267">
        <v>2655</v>
      </c>
      <c r="H20" s="267">
        <v>2655</v>
      </c>
      <c r="I20" s="268">
        <f t="shared" si="1"/>
        <v>100</v>
      </c>
      <c r="J20" s="274">
        <v>20122</v>
      </c>
      <c r="K20" s="275">
        <v>9660</v>
      </c>
      <c r="L20" s="276">
        <f t="shared" si="2"/>
        <v>48.007156346287644</v>
      </c>
    </row>
    <row r="21" spans="1:12" ht="18.75">
      <c r="A21" s="262" t="s">
        <v>21</v>
      </c>
      <c r="B21" s="272">
        <v>1751</v>
      </c>
      <c r="C21" s="264">
        <v>1751</v>
      </c>
      <c r="D21" s="264">
        <v>1751</v>
      </c>
      <c r="E21" s="265">
        <f t="shared" si="0"/>
        <v>100</v>
      </c>
      <c r="F21" s="273">
        <v>3408</v>
      </c>
      <c r="G21" s="267">
        <v>3408</v>
      </c>
      <c r="H21" s="267">
        <v>3408</v>
      </c>
      <c r="I21" s="268">
        <f t="shared" si="1"/>
        <v>100</v>
      </c>
      <c r="J21" s="274">
        <v>52396</v>
      </c>
      <c r="K21" s="275">
        <v>11500</v>
      </c>
      <c r="L21" s="276">
        <f t="shared" si="2"/>
        <v>21.948240323688832</v>
      </c>
    </row>
    <row r="22" spans="1:12" ht="18.75">
      <c r="A22" s="262" t="s">
        <v>22</v>
      </c>
      <c r="B22" s="272">
        <v>5186</v>
      </c>
      <c r="C22" s="264">
        <v>5186</v>
      </c>
      <c r="D22" s="264">
        <v>5186</v>
      </c>
      <c r="E22" s="265">
        <f t="shared" si="0"/>
        <v>100</v>
      </c>
      <c r="F22" s="273">
        <v>1991</v>
      </c>
      <c r="G22" s="267">
        <v>1741</v>
      </c>
      <c r="H22" s="267">
        <v>1741</v>
      </c>
      <c r="I22" s="268">
        <f t="shared" si="1"/>
        <v>87.44349573078854</v>
      </c>
      <c r="J22" s="274">
        <v>16102</v>
      </c>
      <c r="K22" s="275">
        <v>14142</v>
      </c>
      <c r="L22" s="276">
        <f t="shared" si="2"/>
        <v>87.82759905601789</v>
      </c>
    </row>
    <row r="23" spans="1:12" ht="18.75">
      <c r="A23" s="262" t="s">
        <v>11</v>
      </c>
      <c r="B23" s="272">
        <v>2178</v>
      </c>
      <c r="C23" s="264">
        <v>2178</v>
      </c>
      <c r="D23" s="264">
        <v>2178</v>
      </c>
      <c r="E23" s="265">
        <f t="shared" si="0"/>
        <v>100</v>
      </c>
      <c r="F23" s="273">
        <v>1002</v>
      </c>
      <c r="G23" s="267">
        <v>1002</v>
      </c>
      <c r="H23" s="267">
        <v>1002</v>
      </c>
      <c r="I23" s="268">
        <f t="shared" si="1"/>
        <v>100</v>
      </c>
      <c r="J23" s="274">
        <v>7371</v>
      </c>
      <c r="K23" s="275">
        <v>6762</v>
      </c>
      <c r="L23" s="276">
        <f t="shared" si="2"/>
        <v>91.73789173789174</v>
      </c>
    </row>
    <row r="24" spans="1:12" ht="18.75">
      <c r="A24" s="262" t="s">
        <v>12</v>
      </c>
      <c r="B24" s="272">
        <v>6295</v>
      </c>
      <c r="C24" s="264">
        <v>6483</v>
      </c>
      <c r="D24" s="264">
        <v>6483</v>
      </c>
      <c r="E24" s="265">
        <f t="shared" si="0"/>
        <v>102.98649722001589</v>
      </c>
      <c r="F24" s="273">
        <v>2160</v>
      </c>
      <c r="G24" s="267">
        <v>2160</v>
      </c>
      <c r="H24" s="267">
        <v>2160</v>
      </c>
      <c r="I24" s="268">
        <f t="shared" si="1"/>
        <v>100</v>
      </c>
      <c r="J24" s="274">
        <v>28000</v>
      </c>
      <c r="K24" s="275">
        <v>23460</v>
      </c>
      <c r="L24" s="276">
        <f t="shared" si="2"/>
        <v>83.78571428571429</v>
      </c>
    </row>
    <row r="25" spans="1:12" ht="18.75">
      <c r="A25" s="262" t="s">
        <v>23</v>
      </c>
      <c r="B25" s="272">
        <v>3988</v>
      </c>
      <c r="C25" s="264">
        <v>3988</v>
      </c>
      <c r="D25" s="264">
        <v>3988</v>
      </c>
      <c r="E25" s="265">
        <f t="shared" si="0"/>
        <v>100</v>
      </c>
      <c r="F25" s="273">
        <v>2408</v>
      </c>
      <c r="G25" s="267">
        <v>1800</v>
      </c>
      <c r="H25" s="267">
        <v>1800</v>
      </c>
      <c r="I25" s="268">
        <f t="shared" si="1"/>
        <v>74.75083056478405</v>
      </c>
      <c r="J25" s="274">
        <v>66893</v>
      </c>
      <c r="K25" s="275">
        <v>40087</v>
      </c>
      <c r="L25" s="276">
        <f t="shared" si="2"/>
        <v>59.92704767314966</v>
      </c>
    </row>
    <row r="26" spans="1:12" ht="18.75">
      <c r="A26" s="262" t="s">
        <v>13</v>
      </c>
      <c r="B26" s="272">
        <v>3868</v>
      </c>
      <c r="C26" s="264">
        <v>3868</v>
      </c>
      <c r="D26" s="264">
        <v>3868</v>
      </c>
      <c r="E26" s="265">
        <f t="shared" si="0"/>
        <v>100</v>
      </c>
      <c r="F26" s="273">
        <v>3968</v>
      </c>
      <c r="G26" s="267">
        <v>3968</v>
      </c>
      <c r="H26" s="267">
        <v>3968</v>
      </c>
      <c r="I26" s="268">
        <f t="shared" si="1"/>
        <v>100</v>
      </c>
      <c r="J26" s="274">
        <v>46735</v>
      </c>
      <c r="K26" s="275">
        <v>18130</v>
      </c>
      <c r="L26" s="276">
        <f t="shared" si="2"/>
        <v>38.793195677757566</v>
      </c>
    </row>
    <row r="27" spans="1:12" ht="19.5" thickBot="1">
      <c r="A27" s="277"/>
      <c r="B27" s="278"/>
      <c r="C27" s="279"/>
      <c r="D27" s="279"/>
      <c r="E27" s="265"/>
      <c r="F27" s="280"/>
      <c r="G27" s="267"/>
      <c r="H27" s="267"/>
      <c r="I27" s="268"/>
      <c r="J27" s="281"/>
      <c r="K27" s="282"/>
      <c r="L27" s="283"/>
    </row>
    <row r="28" spans="1:12" ht="19.5" thickBot="1">
      <c r="A28" s="284" t="s">
        <v>98</v>
      </c>
      <c r="B28" s="285">
        <f>SUM(B6:B27)</f>
        <v>72445</v>
      </c>
      <c r="C28" s="286">
        <f>SUM(C6:C27)</f>
        <v>72656</v>
      </c>
      <c r="D28" s="286">
        <f>SUM(D6:D27)</f>
        <v>72656</v>
      </c>
      <c r="E28" s="287">
        <f>D28/B28*100</f>
        <v>100.29125543515771</v>
      </c>
      <c r="F28" s="288">
        <f>SUM(F6:F27)</f>
        <v>47307</v>
      </c>
      <c r="G28" s="289">
        <f>SUM(G6:G27)</f>
        <v>48188</v>
      </c>
      <c r="H28" s="289">
        <f>SUM(H6:H27)</f>
        <v>48188</v>
      </c>
      <c r="I28" s="290">
        <f>H28/F28*100</f>
        <v>101.86230367598877</v>
      </c>
      <c r="J28" s="291">
        <f>SUM(J7:J26)</f>
        <v>476964</v>
      </c>
      <c r="K28" s="292">
        <f>SUM(K7:K26)</f>
        <v>278232</v>
      </c>
      <c r="L28" s="293">
        <f t="shared" si="2"/>
        <v>58.333962311621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U25" sqref="U25"/>
    </sheetView>
  </sheetViews>
  <sheetFormatPr defaultColWidth="9.00390625" defaultRowHeight="12.75"/>
  <cols>
    <col min="1" max="1" width="21.375" style="0" customWidth="1"/>
    <col min="2" max="2" width="12.125" style="0" hidden="1" customWidth="1"/>
    <col min="3" max="3" width="9.125" style="0" hidden="1" customWidth="1"/>
    <col min="4" max="4" width="14.75390625" style="0" hidden="1" customWidth="1"/>
    <col min="5" max="6" width="11.125" style="0" hidden="1" customWidth="1"/>
    <col min="7" max="8" width="9.125" style="0" hidden="1" customWidth="1"/>
    <col min="9" max="9" width="13.375" style="0" hidden="1" customWidth="1"/>
    <col min="10" max="10" width="11.25390625" style="0" hidden="1" customWidth="1"/>
    <col min="11" max="11" width="11.875" style="0" hidden="1" customWidth="1"/>
    <col min="12" max="12" width="13.375" style="0" customWidth="1"/>
    <col min="14" max="14" width="14.125" style="0" customWidth="1"/>
    <col min="15" max="15" width="10.75390625" style="0" customWidth="1"/>
    <col min="16" max="16" width="10.25390625" style="0" customWidth="1"/>
    <col min="17" max="17" width="13.75390625" style="0" customWidth="1"/>
    <col min="18" max="18" width="11.125" style="0" customWidth="1"/>
    <col min="19" max="19" width="13.75390625" style="0" customWidth="1"/>
    <col min="20" max="20" width="11.125" style="0" customWidth="1"/>
    <col min="21" max="21" width="10.625" style="0" customWidth="1"/>
    <col min="22" max="22" width="25.125" style="0" customWidth="1"/>
    <col min="23" max="23" width="23.00390625" style="0" customWidth="1"/>
    <col min="24" max="24" width="23.25390625" style="0" customWidth="1"/>
    <col min="25" max="25" width="24.00390625" style="0" customWidth="1"/>
    <col min="26" max="26" width="22.375" style="0" customWidth="1"/>
  </cols>
  <sheetData>
    <row r="1" spans="1:26" ht="20.25" customHeight="1">
      <c r="A1" s="362"/>
      <c r="B1" s="363"/>
      <c r="C1" s="364"/>
      <c r="D1" s="364"/>
      <c r="E1" s="364"/>
      <c r="F1" s="364"/>
      <c r="G1" s="365" t="s">
        <v>124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7">
        <v>42646</v>
      </c>
      <c r="U1" s="368"/>
      <c r="V1" s="368"/>
      <c r="W1" s="368"/>
      <c r="X1" s="368"/>
      <c r="Y1" s="368"/>
      <c r="Z1" s="368"/>
    </row>
    <row r="2" spans="1:26" ht="18.75" customHeight="1" thickBot="1">
      <c r="A2" s="369"/>
      <c r="B2" s="370"/>
      <c r="C2" s="370"/>
      <c r="D2" s="370"/>
      <c r="E2" s="370"/>
      <c r="F2" s="370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  <c r="U2" s="369" t="s">
        <v>125</v>
      </c>
      <c r="V2" s="369"/>
      <c r="W2" s="369"/>
      <c r="X2" s="369"/>
      <c r="Y2" s="369"/>
      <c r="Z2" s="369"/>
    </row>
    <row r="3" spans="1:26" ht="18" customHeight="1">
      <c r="A3" s="373" t="s">
        <v>17</v>
      </c>
      <c r="B3" s="374" t="s">
        <v>126</v>
      </c>
      <c r="C3" s="375"/>
      <c r="D3" s="375"/>
      <c r="E3" s="375"/>
      <c r="F3" s="376"/>
      <c r="G3" s="377" t="s">
        <v>127</v>
      </c>
      <c r="H3" s="378"/>
      <c r="I3" s="378"/>
      <c r="J3" s="378"/>
      <c r="K3" s="379"/>
      <c r="L3" s="377" t="s">
        <v>128</v>
      </c>
      <c r="M3" s="378"/>
      <c r="N3" s="378"/>
      <c r="O3" s="378"/>
      <c r="P3" s="379"/>
      <c r="Q3" s="377" t="s">
        <v>129</v>
      </c>
      <c r="R3" s="378"/>
      <c r="S3" s="378"/>
      <c r="T3" s="378"/>
      <c r="U3" s="379"/>
      <c r="V3" s="377" t="s">
        <v>130</v>
      </c>
      <c r="W3" s="378"/>
      <c r="X3" s="378"/>
      <c r="Y3" s="378"/>
      <c r="Z3" s="379"/>
    </row>
    <row r="4" spans="1:26" ht="33.75" customHeight="1">
      <c r="A4" s="380"/>
      <c r="B4" s="381" t="s">
        <v>131</v>
      </c>
      <c r="C4" s="382" t="s">
        <v>132</v>
      </c>
      <c r="D4" s="382" t="s">
        <v>133</v>
      </c>
      <c r="E4" s="383" t="s">
        <v>134</v>
      </c>
      <c r="F4" s="384" t="s">
        <v>14</v>
      </c>
      <c r="G4" s="381" t="s">
        <v>131</v>
      </c>
      <c r="H4" s="383" t="s">
        <v>132</v>
      </c>
      <c r="I4" s="382" t="s">
        <v>133</v>
      </c>
      <c r="J4" s="383" t="s">
        <v>134</v>
      </c>
      <c r="K4" s="384" t="s">
        <v>14</v>
      </c>
      <c r="L4" s="381" t="s">
        <v>135</v>
      </c>
      <c r="M4" s="383" t="s">
        <v>132</v>
      </c>
      <c r="N4" s="382" t="s">
        <v>133</v>
      </c>
      <c r="O4" s="383" t="s">
        <v>134</v>
      </c>
      <c r="P4" s="384" t="s">
        <v>14</v>
      </c>
      <c r="Q4" s="381" t="s">
        <v>135</v>
      </c>
      <c r="R4" s="383" t="s">
        <v>132</v>
      </c>
      <c r="S4" s="382" t="s">
        <v>133</v>
      </c>
      <c r="T4" s="382" t="s">
        <v>134</v>
      </c>
      <c r="U4" s="384" t="s">
        <v>14</v>
      </c>
      <c r="V4" s="381" t="s">
        <v>135</v>
      </c>
      <c r="W4" s="383" t="s">
        <v>132</v>
      </c>
      <c r="X4" s="382" t="s">
        <v>133</v>
      </c>
      <c r="Y4" s="382" t="s">
        <v>134</v>
      </c>
      <c r="Z4" s="384" t="s">
        <v>14</v>
      </c>
    </row>
    <row r="5" spans="1:26" ht="21.75" customHeight="1">
      <c r="A5" s="385" t="s">
        <v>0</v>
      </c>
      <c r="B5" s="386">
        <v>137</v>
      </c>
      <c r="C5" s="387"/>
      <c r="D5" s="387">
        <v>286</v>
      </c>
      <c r="E5" s="387">
        <f aca="true" t="shared" si="0" ref="E5:E25">C5+D5</f>
        <v>286</v>
      </c>
      <c r="F5" s="388">
        <f aca="true" t="shared" si="1" ref="F5:F25">(E5*100)/B5</f>
        <v>208.75912408759123</v>
      </c>
      <c r="G5" s="389"/>
      <c r="H5" s="387"/>
      <c r="I5" s="390"/>
      <c r="J5" s="387"/>
      <c r="K5" s="388"/>
      <c r="L5" s="389"/>
      <c r="M5" s="387"/>
      <c r="N5" s="390"/>
      <c r="O5" s="387"/>
      <c r="P5" s="391"/>
      <c r="Q5" s="386"/>
      <c r="R5" s="387"/>
      <c r="S5" s="390"/>
      <c r="T5" s="387"/>
      <c r="U5" s="391"/>
      <c r="V5" s="62"/>
      <c r="W5" s="387"/>
      <c r="X5" s="390"/>
      <c r="Y5" s="387"/>
      <c r="Z5" s="391"/>
    </row>
    <row r="6" spans="1:26" ht="18.75" customHeight="1">
      <c r="A6" s="385" t="s">
        <v>18</v>
      </c>
      <c r="B6" s="386">
        <v>3000</v>
      </c>
      <c r="C6" s="387"/>
      <c r="D6" s="390">
        <v>3850</v>
      </c>
      <c r="E6" s="387">
        <f t="shared" si="0"/>
        <v>3850</v>
      </c>
      <c r="F6" s="388">
        <f t="shared" si="1"/>
        <v>128.33333333333334</v>
      </c>
      <c r="G6" s="389">
        <v>3500</v>
      </c>
      <c r="H6" s="387"/>
      <c r="I6" s="390">
        <v>1930</v>
      </c>
      <c r="J6" s="387">
        <f>H6+I6</f>
        <v>1930</v>
      </c>
      <c r="K6" s="388">
        <f aca="true" t="shared" si="2" ref="K6:K22">(J6*100)/G6</f>
        <v>55.142857142857146</v>
      </c>
      <c r="L6" s="389">
        <v>2000</v>
      </c>
      <c r="M6" s="387"/>
      <c r="N6" s="390">
        <v>1455</v>
      </c>
      <c r="O6" s="387">
        <f>SUM(M6:N6)</f>
        <v>1455</v>
      </c>
      <c r="P6" s="391">
        <f>(O6*100)/L6</f>
        <v>72.75</v>
      </c>
      <c r="Q6" s="386">
        <v>5000</v>
      </c>
      <c r="R6" s="387"/>
      <c r="S6" s="390">
        <v>5065</v>
      </c>
      <c r="T6" s="387">
        <f aca="true" t="shared" si="3" ref="T6:T23">SUM(R6:S6)</f>
        <v>5065</v>
      </c>
      <c r="U6" s="391">
        <f aca="true" t="shared" si="4" ref="U6:U26">(T6*100)/Q6</f>
        <v>101.3</v>
      </c>
      <c r="V6" s="62">
        <v>11000</v>
      </c>
      <c r="W6" s="387"/>
      <c r="X6" s="390"/>
      <c r="Y6" s="387"/>
      <c r="Z6" s="391"/>
    </row>
    <row r="7" spans="1:26" ht="20.25" customHeight="1">
      <c r="A7" s="392" t="s">
        <v>19</v>
      </c>
      <c r="B7" s="386">
        <v>3100</v>
      </c>
      <c r="C7" s="387">
        <v>112</v>
      </c>
      <c r="D7" s="390">
        <v>3508</v>
      </c>
      <c r="E7" s="387">
        <f t="shared" si="0"/>
        <v>3620</v>
      </c>
      <c r="F7" s="388">
        <f t="shared" si="1"/>
        <v>116.7741935483871</v>
      </c>
      <c r="G7" s="389">
        <v>11000</v>
      </c>
      <c r="H7" s="387">
        <v>7741</v>
      </c>
      <c r="I7" s="390">
        <v>16564</v>
      </c>
      <c r="J7" s="387">
        <f>H7+I7</f>
        <v>24305</v>
      </c>
      <c r="K7" s="388">
        <f t="shared" si="2"/>
        <v>220.95454545454547</v>
      </c>
      <c r="L7" s="389">
        <v>6000</v>
      </c>
      <c r="M7" s="387">
        <v>1050</v>
      </c>
      <c r="N7" s="390">
        <v>6000</v>
      </c>
      <c r="O7" s="387">
        <f>SUM(M7:N7)</f>
        <v>7050</v>
      </c>
      <c r="P7" s="391">
        <f>(O7*100)/L7</f>
        <v>117.5</v>
      </c>
      <c r="Q7" s="386">
        <v>8900</v>
      </c>
      <c r="R7" s="387">
        <v>4340</v>
      </c>
      <c r="S7" s="390">
        <v>9802</v>
      </c>
      <c r="T7" s="387">
        <f t="shared" si="3"/>
        <v>14142</v>
      </c>
      <c r="U7" s="391">
        <f t="shared" si="4"/>
        <v>158.8988764044944</v>
      </c>
      <c r="V7" s="62">
        <v>2700</v>
      </c>
      <c r="W7" s="387">
        <v>339</v>
      </c>
      <c r="X7" s="390">
        <v>3400</v>
      </c>
      <c r="Y7" s="387">
        <f>SUM(W7:X7)</f>
        <v>3739</v>
      </c>
      <c r="Z7" s="391">
        <f>(Y7*100)/V7</f>
        <v>138.4814814814815</v>
      </c>
    </row>
    <row r="8" spans="1:26" ht="20.25" customHeight="1">
      <c r="A8" s="385" t="s">
        <v>1</v>
      </c>
      <c r="B8" s="386">
        <v>700</v>
      </c>
      <c r="C8" s="387"/>
      <c r="D8" s="390">
        <v>2200</v>
      </c>
      <c r="E8" s="387">
        <f t="shared" si="0"/>
        <v>2200</v>
      </c>
      <c r="F8" s="388">
        <f t="shared" si="1"/>
        <v>314.2857142857143</v>
      </c>
      <c r="G8" s="389">
        <v>650</v>
      </c>
      <c r="H8" s="387"/>
      <c r="I8" s="390">
        <v>650</v>
      </c>
      <c r="J8" s="387">
        <f>H8+I8</f>
        <v>650</v>
      </c>
      <c r="K8" s="388">
        <f t="shared" si="2"/>
        <v>100</v>
      </c>
      <c r="L8" s="389">
        <v>150</v>
      </c>
      <c r="M8" s="387"/>
      <c r="N8" s="390">
        <v>150</v>
      </c>
      <c r="O8" s="387">
        <f>SUM(M8:N8)</f>
        <v>150</v>
      </c>
      <c r="P8" s="391">
        <f>(O8*100)/L8</f>
        <v>100</v>
      </c>
      <c r="Q8" s="386"/>
      <c r="R8" s="387"/>
      <c r="S8" s="390"/>
      <c r="T8" s="387"/>
      <c r="U8" s="391"/>
      <c r="V8" s="62">
        <v>480</v>
      </c>
      <c r="W8" s="387"/>
      <c r="X8" s="390">
        <v>480</v>
      </c>
      <c r="Y8" s="387"/>
      <c r="Z8" s="391"/>
    </row>
    <row r="9" spans="1:26" ht="18.75" customHeight="1">
      <c r="A9" s="385" t="s">
        <v>2</v>
      </c>
      <c r="B9" s="386">
        <v>3500</v>
      </c>
      <c r="C9" s="387"/>
      <c r="D9" s="390">
        <v>6945</v>
      </c>
      <c r="E9" s="387">
        <f t="shared" si="0"/>
        <v>6945</v>
      </c>
      <c r="F9" s="388">
        <f t="shared" si="1"/>
        <v>198.42857142857142</v>
      </c>
      <c r="G9" s="389">
        <v>2500</v>
      </c>
      <c r="H9" s="387"/>
      <c r="I9" s="390">
        <v>3000</v>
      </c>
      <c r="J9" s="387">
        <f aca="true" t="shared" si="5" ref="J9:J25">I9+H9</f>
        <v>3000</v>
      </c>
      <c r="K9" s="388">
        <f t="shared" si="2"/>
        <v>120</v>
      </c>
      <c r="L9" s="389">
        <v>1400</v>
      </c>
      <c r="M9" s="387"/>
      <c r="N9" s="390"/>
      <c r="O9" s="387"/>
      <c r="P9" s="391"/>
      <c r="Q9" s="386"/>
      <c r="R9" s="387"/>
      <c r="S9" s="390"/>
      <c r="T9" s="387"/>
      <c r="U9" s="391"/>
      <c r="V9" s="62">
        <v>1500</v>
      </c>
      <c r="W9" s="387"/>
      <c r="X9" s="390"/>
      <c r="Y9" s="387"/>
      <c r="Z9" s="391"/>
    </row>
    <row r="10" spans="1:26" ht="18.75" customHeight="1">
      <c r="A10" s="385" t="s">
        <v>16</v>
      </c>
      <c r="B10" s="386">
        <v>1081</v>
      </c>
      <c r="C10" s="387"/>
      <c r="D10" s="390">
        <v>1225</v>
      </c>
      <c r="E10" s="387">
        <f t="shared" si="0"/>
        <v>1225</v>
      </c>
      <c r="F10" s="388">
        <f t="shared" si="1"/>
        <v>113.32099907493063</v>
      </c>
      <c r="G10" s="389">
        <v>2029</v>
      </c>
      <c r="H10" s="387"/>
      <c r="I10" s="390">
        <v>7000</v>
      </c>
      <c r="J10" s="387">
        <f t="shared" si="5"/>
        <v>7000</v>
      </c>
      <c r="K10" s="388">
        <f t="shared" si="2"/>
        <v>344.99753573188764</v>
      </c>
      <c r="L10" s="389">
        <v>1240</v>
      </c>
      <c r="M10" s="387">
        <v>709</v>
      </c>
      <c r="N10" s="390">
        <v>1620</v>
      </c>
      <c r="O10" s="387">
        <f aca="true" t="shared" si="6" ref="O10:O25">SUM(M10:N10)</f>
        <v>2329</v>
      </c>
      <c r="P10" s="391">
        <f aca="true" t="shared" si="7" ref="P10:P26">(O10*100)/L10</f>
        <v>187.82258064516128</v>
      </c>
      <c r="Q10" s="386">
        <v>3975</v>
      </c>
      <c r="R10" s="387"/>
      <c r="S10" s="390">
        <v>3500</v>
      </c>
      <c r="T10" s="387">
        <f t="shared" si="3"/>
        <v>3500</v>
      </c>
      <c r="U10" s="391">
        <f t="shared" si="4"/>
        <v>88.0503144654088</v>
      </c>
      <c r="V10" s="62">
        <v>1859</v>
      </c>
      <c r="W10" s="387">
        <v>350</v>
      </c>
      <c r="X10" s="390">
        <v>1650</v>
      </c>
      <c r="Y10" s="387">
        <f>SUM(W10:X10)</f>
        <v>2000</v>
      </c>
      <c r="Z10" s="391">
        <f>(Y10*100)/V10</f>
        <v>107.58472296933836</v>
      </c>
    </row>
    <row r="11" spans="1:26" ht="19.5" customHeight="1">
      <c r="A11" s="385" t="s">
        <v>3</v>
      </c>
      <c r="B11" s="386">
        <v>2859</v>
      </c>
      <c r="C11" s="387">
        <v>992</v>
      </c>
      <c r="D11" s="390">
        <v>3177</v>
      </c>
      <c r="E11" s="387">
        <f t="shared" si="0"/>
        <v>4169</v>
      </c>
      <c r="F11" s="388">
        <f t="shared" si="1"/>
        <v>145.82021685904164</v>
      </c>
      <c r="G11" s="389">
        <v>9134</v>
      </c>
      <c r="H11" s="387">
        <v>4434</v>
      </c>
      <c r="I11" s="390">
        <v>5925</v>
      </c>
      <c r="J11" s="387">
        <f t="shared" si="5"/>
        <v>10359</v>
      </c>
      <c r="K11" s="388">
        <f t="shared" si="2"/>
        <v>113.41142982264068</v>
      </c>
      <c r="L11" s="389">
        <v>2000</v>
      </c>
      <c r="M11" s="387">
        <v>1000</v>
      </c>
      <c r="N11" s="390">
        <v>1000</v>
      </c>
      <c r="O11" s="387">
        <f t="shared" si="6"/>
        <v>2000</v>
      </c>
      <c r="P11" s="391">
        <f t="shared" si="7"/>
        <v>100</v>
      </c>
      <c r="Q11" s="386">
        <v>10904</v>
      </c>
      <c r="R11" s="387">
        <v>8670</v>
      </c>
      <c r="S11" s="390">
        <v>2052</v>
      </c>
      <c r="T11" s="387">
        <f t="shared" si="3"/>
        <v>10722</v>
      </c>
      <c r="U11" s="391">
        <f t="shared" si="4"/>
        <v>98.33088774761555</v>
      </c>
      <c r="V11" s="62">
        <v>2215</v>
      </c>
      <c r="W11" s="387"/>
      <c r="X11" s="390"/>
      <c r="Y11" s="387"/>
      <c r="Z11" s="391"/>
    </row>
    <row r="12" spans="1:26" ht="18.75" customHeight="1">
      <c r="A12" s="385" t="s">
        <v>4</v>
      </c>
      <c r="B12" s="386">
        <v>4000</v>
      </c>
      <c r="C12" s="387">
        <v>1242</v>
      </c>
      <c r="D12" s="390">
        <v>3587</v>
      </c>
      <c r="E12" s="387">
        <f t="shared" si="0"/>
        <v>4829</v>
      </c>
      <c r="F12" s="388">
        <f t="shared" si="1"/>
        <v>120.725</v>
      </c>
      <c r="G12" s="389">
        <v>5000</v>
      </c>
      <c r="H12" s="387"/>
      <c r="I12" s="390">
        <v>5940</v>
      </c>
      <c r="J12" s="387">
        <f t="shared" si="5"/>
        <v>5940</v>
      </c>
      <c r="K12" s="388">
        <f t="shared" si="2"/>
        <v>118.8</v>
      </c>
      <c r="L12" s="389">
        <v>4200</v>
      </c>
      <c r="M12" s="387"/>
      <c r="N12" s="390">
        <v>4310</v>
      </c>
      <c r="O12" s="387">
        <f t="shared" si="6"/>
        <v>4310</v>
      </c>
      <c r="P12" s="391">
        <f t="shared" si="7"/>
        <v>102.61904761904762</v>
      </c>
      <c r="Q12" s="386">
        <v>40000</v>
      </c>
      <c r="R12" s="387">
        <v>23700</v>
      </c>
      <c r="S12" s="390">
        <v>25470</v>
      </c>
      <c r="T12" s="387">
        <f t="shared" si="3"/>
        <v>49170</v>
      </c>
      <c r="U12" s="391">
        <f t="shared" si="4"/>
        <v>122.925</v>
      </c>
      <c r="V12" s="62">
        <v>25000</v>
      </c>
      <c r="W12" s="387"/>
      <c r="X12" s="390">
        <v>9400</v>
      </c>
      <c r="Y12" s="387">
        <f>SUM(W12:X12)</f>
        <v>9400</v>
      </c>
      <c r="Z12" s="391">
        <f>(Y12*100)/V12</f>
        <v>37.6</v>
      </c>
    </row>
    <row r="13" spans="1:26" ht="20.25" customHeight="1">
      <c r="A13" s="385" t="s">
        <v>5</v>
      </c>
      <c r="B13" s="386">
        <v>1608</v>
      </c>
      <c r="C13" s="387"/>
      <c r="D13" s="390">
        <v>2208</v>
      </c>
      <c r="E13" s="387">
        <f t="shared" si="0"/>
        <v>2208</v>
      </c>
      <c r="F13" s="388">
        <f t="shared" si="1"/>
        <v>137.3134328358209</v>
      </c>
      <c r="G13" s="389">
        <v>1928</v>
      </c>
      <c r="H13" s="387"/>
      <c r="I13" s="390"/>
      <c r="J13" s="387"/>
      <c r="K13" s="388"/>
      <c r="L13" s="389">
        <v>1543</v>
      </c>
      <c r="M13" s="387"/>
      <c r="N13" s="390">
        <v>4100</v>
      </c>
      <c r="O13" s="387">
        <f t="shared" si="6"/>
        <v>4100</v>
      </c>
      <c r="P13" s="391">
        <f t="shared" si="7"/>
        <v>265.7161373946857</v>
      </c>
      <c r="Q13" s="386">
        <v>7330</v>
      </c>
      <c r="R13" s="387"/>
      <c r="S13" s="390"/>
      <c r="T13" s="387"/>
      <c r="U13" s="391"/>
      <c r="V13" s="62">
        <v>2199</v>
      </c>
      <c r="W13" s="387"/>
      <c r="X13" s="390"/>
      <c r="Y13" s="387"/>
      <c r="Z13" s="391"/>
    </row>
    <row r="14" spans="1:26" ht="20.25" customHeight="1">
      <c r="A14" s="385" t="s">
        <v>6</v>
      </c>
      <c r="B14" s="386">
        <v>1500</v>
      </c>
      <c r="C14" s="387"/>
      <c r="D14" s="390">
        <v>1570</v>
      </c>
      <c r="E14" s="387">
        <f t="shared" si="0"/>
        <v>1570</v>
      </c>
      <c r="F14" s="388">
        <f t="shared" si="1"/>
        <v>104.66666666666667</v>
      </c>
      <c r="G14" s="389">
        <v>1700</v>
      </c>
      <c r="H14" s="387"/>
      <c r="I14" s="390"/>
      <c r="J14" s="387"/>
      <c r="K14" s="388"/>
      <c r="L14" s="389">
        <v>900</v>
      </c>
      <c r="M14" s="387"/>
      <c r="N14" s="390">
        <v>1000</v>
      </c>
      <c r="O14" s="387">
        <f t="shared" si="6"/>
        <v>1000</v>
      </c>
      <c r="P14" s="391">
        <f t="shared" si="7"/>
        <v>111.11111111111111</v>
      </c>
      <c r="Q14" s="386">
        <v>4800</v>
      </c>
      <c r="R14" s="387">
        <v>2000</v>
      </c>
      <c r="S14" s="390">
        <v>2102</v>
      </c>
      <c r="T14" s="387">
        <f t="shared" si="3"/>
        <v>4102</v>
      </c>
      <c r="U14" s="391">
        <f t="shared" si="4"/>
        <v>85.45833333333333</v>
      </c>
      <c r="V14" s="62">
        <v>13200</v>
      </c>
      <c r="W14" s="387">
        <v>500</v>
      </c>
      <c r="X14" s="390">
        <v>12000</v>
      </c>
      <c r="Y14" s="387">
        <f aca="true" t="shared" si="8" ref="Y14:Y19">SUM(W14:X14)</f>
        <v>12500</v>
      </c>
      <c r="Z14" s="391">
        <f aca="true" t="shared" si="9" ref="Z14:Z19">(Y14*100)/V14</f>
        <v>94.6969696969697</v>
      </c>
    </row>
    <row r="15" spans="1:26" ht="18.75" customHeight="1">
      <c r="A15" s="392" t="s">
        <v>7</v>
      </c>
      <c r="B15" s="386">
        <v>2134</v>
      </c>
      <c r="C15" s="387"/>
      <c r="D15" s="390">
        <v>2445</v>
      </c>
      <c r="E15" s="387">
        <f t="shared" si="0"/>
        <v>2445</v>
      </c>
      <c r="F15" s="388">
        <f t="shared" si="1"/>
        <v>114.57357075913777</v>
      </c>
      <c r="G15" s="389">
        <v>2580</v>
      </c>
      <c r="H15" s="387"/>
      <c r="I15" s="390">
        <v>7600</v>
      </c>
      <c r="J15" s="387">
        <f t="shared" si="5"/>
        <v>7600</v>
      </c>
      <c r="K15" s="388">
        <f t="shared" si="2"/>
        <v>294.5736434108527</v>
      </c>
      <c r="L15" s="389">
        <v>2300</v>
      </c>
      <c r="M15" s="387"/>
      <c r="N15" s="390">
        <v>2500</v>
      </c>
      <c r="O15" s="387">
        <f t="shared" si="6"/>
        <v>2500</v>
      </c>
      <c r="P15" s="391">
        <f t="shared" si="7"/>
        <v>108.69565217391305</v>
      </c>
      <c r="Q15" s="386">
        <v>6130</v>
      </c>
      <c r="R15" s="387"/>
      <c r="S15" s="390">
        <v>8000</v>
      </c>
      <c r="T15" s="387">
        <f t="shared" si="3"/>
        <v>8000</v>
      </c>
      <c r="U15" s="391">
        <f t="shared" si="4"/>
        <v>130.50570962479608</v>
      </c>
      <c r="V15" s="62">
        <v>2030</v>
      </c>
      <c r="W15" s="387"/>
      <c r="X15" s="390">
        <v>2300</v>
      </c>
      <c r="Y15" s="387">
        <f t="shared" si="8"/>
        <v>2300</v>
      </c>
      <c r="Z15" s="391">
        <f t="shared" si="9"/>
        <v>113.30049261083744</v>
      </c>
    </row>
    <row r="16" spans="1:26" ht="19.5" customHeight="1">
      <c r="A16" s="385" t="s">
        <v>8</v>
      </c>
      <c r="B16" s="386">
        <v>837</v>
      </c>
      <c r="C16" s="387"/>
      <c r="D16" s="390">
        <v>930</v>
      </c>
      <c r="E16" s="387">
        <f t="shared" si="0"/>
        <v>930</v>
      </c>
      <c r="F16" s="388">
        <f t="shared" si="1"/>
        <v>111.11111111111111</v>
      </c>
      <c r="G16" s="389">
        <v>712</v>
      </c>
      <c r="H16" s="387"/>
      <c r="I16" s="390">
        <v>730</v>
      </c>
      <c r="J16" s="387">
        <f t="shared" si="5"/>
        <v>730</v>
      </c>
      <c r="K16" s="388">
        <f t="shared" si="2"/>
        <v>102.52808988764045</v>
      </c>
      <c r="L16" s="389">
        <v>413</v>
      </c>
      <c r="M16" s="387"/>
      <c r="N16" s="390">
        <v>450</v>
      </c>
      <c r="O16" s="387">
        <f t="shared" si="6"/>
        <v>450</v>
      </c>
      <c r="P16" s="391">
        <f t="shared" si="7"/>
        <v>108.95883777239709</v>
      </c>
      <c r="Q16" s="386">
        <v>2067</v>
      </c>
      <c r="R16" s="387"/>
      <c r="S16" s="390"/>
      <c r="T16" s="387"/>
      <c r="U16" s="391"/>
      <c r="V16" s="62">
        <v>775</v>
      </c>
      <c r="W16" s="387"/>
      <c r="X16" s="390">
        <v>800</v>
      </c>
      <c r="Y16" s="387">
        <f t="shared" si="8"/>
        <v>800</v>
      </c>
      <c r="Z16" s="391">
        <f t="shared" si="9"/>
        <v>103.2258064516129</v>
      </c>
    </row>
    <row r="17" spans="1:26" ht="18.75" customHeight="1">
      <c r="A17" s="385" t="s">
        <v>20</v>
      </c>
      <c r="B17" s="386">
        <v>2500</v>
      </c>
      <c r="C17" s="387"/>
      <c r="D17" s="390">
        <v>3126</v>
      </c>
      <c r="E17" s="387">
        <f t="shared" si="0"/>
        <v>3126</v>
      </c>
      <c r="F17" s="388">
        <f t="shared" si="1"/>
        <v>125.04</v>
      </c>
      <c r="G17" s="389">
        <v>2000</v>
      </c>
      <c r="H17" s="387"/>
      <c r="I17" s="390">
        <v>5556</v>
      </c>
      <c r="J17" s="387">
        <f t="shared" si="5"/>
        <v>5556</v>
      </c>
      <c r="K17" s="388">
        <f t="shared" si="2"/>
        <v>277.8</v>
      </c>
      <c r="L17" s="389">
        <v>3460</v>
      </c>
      <c r="M17" s="387"/>
      <c r="N17" s="390">
        <v>3465</v>
      </c>
      <c r="O17" s="387">
        <f t="shared" si="6"/>
        <v>3465</v>
      </c>
      <c r="P17" s="391">
        <f t="shared" si="7"/>
        <v>100.14450867052022</v>
      </c>
      <c r="Q17" s="386">
        <v>6315</v>
      </c>
      <c r="R17" s="387"/>
      <c r="S17" s="390">
        <v>13321</v>
      </c>
      <c r="T17" s="387">
        <f t="shared" si="3"/>
        <v>13321</v>
      </c>
      <c r="U17" s="391">
        <f t="shared" si="4"/>
        <v>210.9422011084719</v>
      </c>
      <c r="V17" s="62">
        <v>1705</v>
      </c>
      <c r="W17" s="387"/>
      <c r="X17" s="390">
        <v>3640</v>
      </c>
      <c r="Y17" s="387">
        <f t="shared" si="8"/>
        <v>3640</v>
      </c>
      <c r="Z17" s="391">
        <f t="shared" si="9"/>
        <v>213.48973607038124</v>
      </c>
    </row>
    <row r="18" spans="1:26" ht="20.25" customHeight="1">
      <c r="A18" s="392" t="s">
        <v>9</v>
      </c>
      <c r="B18" s="386">
        <v>1880</v>
      </c>
      <c r="C18" s="387"/>
      <c r="D18" s="390">
        <v>3300</v>
      </c>
      <c r="E18" s="387">
        <f t="shared" si="0"/>
        <v>3300</v>
      </c>
      <c r="F18" s="388">
        <f t="shared" si="1"/>
        <v>175.53191489361703</v>
      </c>
      <c r="G18" s="389">
        <v>6343</v>
      </c>
      <c r="H18" s="387">
        <v>420</v>
      </c>
      <c r="I18" s="390">
        <v>8964</v>
      </c>
      <c r="J18" s="387">
        <f t="shared" si="5"/>
        <v>9384</v>
      </c>
      <c r="K18" s="388">
        <f t="shared" si="2"/>
        <v>147.94261390509223</v>
      </c>
      <c r="L18" s="389">
        <v>1200</v>
      </c>
      <c r="M18" s="387">
        <v>226</v>
      </c>
      <c r="N18" s="390">
        <v>1391</v>
      </c>
      <c r="O18" s="387">
        <f t="shared" si="6"/>
        <v>1617</v>
      </c>
      <c r="P18" s="391">
        <f t="shared" si="7"/>
        <v>134.75</v>
      </c>
      <c r="Q18" s="386">
        <v>6900</v>
      </c>
      <c r="R18" s="387">
        <v>1400</v>
      </c>
      <c r="S18" s="390">
        <v>5974</v>
      </c>
      <c r="T18" s="387">
        <f t="shared" si="3"/>
        <v>7374</v>
      </c>
      <c r="U18" s="391">
        <f t="shared" si="4"/>
        <v>106.8695652173913</v>
      </c>
      <c r="V18" s="62">
        <v>2820</v>
      </c>
      <c r="W18" s="387"/>
      <c r="X18" s="390">
        <v>2820</v>
      </c>
      <c r="Y18" s="387">
        <f t="shared" si="8"/>
        <v>2820</v>
      </c>
      <c r="Z18" s="391">
        <f t="shared" si="9"/>
        <v>100</v>
      </c>
    </row>
    <row r="19" spans="1:26" ht="19.5" customHeight="1">
      <c r="A19" s="385" t="s">
        <v>10</v>
      </c>
      <c r="B19" s="386">
        <v>1670</v>
      </c>
      <c r="C19" s="387"/>
      <c r="D19" s="390">
        <v>3657</v>
      </c>
      <c r="E19" s="387">
        <f t="shared" si="0"/>
        <v>3657</v>
      </c>
      <c r="F19" s="388">
        <f t="shared" si="1"/>
        <v>218.98203592814372</v>
      </c>
      <c r="G19" s="389">
        <v>4070</v>
      </c>
      <c r="H19" s="387"/>
      <c r="I19" s="390">
        <v>6377</v>
      </c>
      <c r="J19" s="387">
        <f t="shared" si="5"/>
        <v>6377</v>
      </c>
      <c r="K19" s="388">
        <f t="shared" si="2"/>
        <v>156.68304668304668</v>
      </c>
      <c r="L19" s="389">
        <v>2590</v>
      </c>
      <c r="M19" s="387"/>
      <c r="N19" s="390">
        <v>2650</v>
      </c>
      <c r="O19" s="387">
        <f t="shared" si="6"/>
        <v>2650</v>
      </c>
      <c r="P19" s="391">
        <f t="shared" si="7"/>
        <v>102.31660231660231</v>
      </c>
      <c r="Q19" s="386">
        <v>4200</v>
      </c>
      <c r="R19" s="387"/>
      <c r="S19" s="390">
        <v>775</v>
      </c>
      <c r="T19" s="387">
        <f t="shared" si="3"/>
        <v>775</v>
      </c>
      <c r="U19" s="391">
        <f t="shared" si="4"/>
        <v>18.452380952380953</v>
      </c>
      <c r="V19" s="62">
        <v>2685</v>
      </c>
      <c r="W19" s="387"/>
      <c r="X19" s="390">
        <v>2970</v>
      </c>
      <c r="Y19" s="387">
        <f t="shared" si="8"/>
        <v>2970</v>
      </c>
      <c r="Z19" s="391">
        <f t="shared" si="9"/>
        <v>110.6145251396648</v>
      </c>
    </row>
    <row r="20" spans="1:26" ht="20.25" customHeight="1">
      <c r="A20" s="385" t="s">
        <v>21</v>
      </c>
      <c r="B20" s="386">
        <v>2381</v>
      </c>
      <c r="C20" s="387"/>
      <c r="D20" s="390">
        <v>4320</v>
      </c>
      <c r="E20" s="387">
        <f t="shared" si="0"/>
        <v>4320</v>
      </c>
      <c r="F20" s="388">
        <f t="shared" si="1"/>
        <v>181.43637127257455</v>
      </c>
      <c r="G20" s="389">
        <v>4238</v>
      </c>
      <c r="H20" s="387">
        <v>1100</v>
      </c>
      <c r="I20" s="390">
        <v>4238</v>
      </c>
      <c r="J20" s="387">
        <f t="shared" si="5"/>
        <v>5338</v>
      </c>
      <c r="K20" s="388">
        <f t="shared" si="2"/>
        <v>125.95563945257197</v>
      </c>
      <c r="L20" s="389">
        <v>1150</v>
      </c>
      <c r="M20" s="387"/>
      <c r="N20" s="390">
        <v>1200</v>
      </c>
      <c r="O20" s="387">
        <f t="shared" si="6"/>
        <v>1200</v>
      </c>
      <c r="P20" s="391">
        <f t="shared" si="7"/>
        <v>104.34782608695652</v>
      </c>
      <c r="Q20" s="386">
        <v>6420</v>
      </c>
      <c r="R20" s="387">
        <v>900</v>
      </c>
      <c r="S20" s="390">
        <v>3500</v>
      </c>
      <c r="T20" s="387">
        <f t="shared" si="3"/>
        <v>4400</v>
      </c>
      <c r="U20" s="391">
        <f t="shared" si="4"/>
        <v>68.53582554517133</v>
      </c>
      <c r="V20" s="62">
        <v>2830</v>
      </c>
      <c r="W20" s="387"/>
      <c r="X20" s="390"/>
      <c r="Y20" s="387"/>
      <c r="Z20" s="391"/>
    </row>
    <row r="21" spans="1:26" ht="19.5" customHeight="1">
      <c r="A21" s="385" t="s">
        <v>22</v>
      </c>
      <c r="B21" s="386">
        <v>1315</v>
      </c>
      <c r="C21" s="387">
        <v>20</v>
      </c>
      <c r="D21" s="390">
        <v>2967</v>
      </c>
      <c r="E21" s="387">
        <f>C21+D21</f>
        <v>2987</v>
      </c>
      <c r="F21" s="388">
        <f t="shared" si="1"/>
        <v>227.14828897338404</v>
      </c>
      <c r="G21" s="389">
        <v>11256</v>
      </c>
      <c r="H21" s="387">
        <v>625</v>
      </c>
      <c r="I21" s="390">
        <v>18437</v>
      </c>
      <c r="J21" s="387">
        <f t="shared" si="5"/>
        <v>19062</v>
      </c>
      <c r="K21" s="388">
        <f t="shared" si="2"/>
        <v>169.34968017057568</v>
      </c>
      <c r="L21" s="389">
        <v>2319</v>
      </c>
      <c r="M21" s="387">
        <v>323</v>
      </c>
      <c r="N21" s="390">
        <v>2478</v>
      </c>
      <c r="O21" s="387">
        <f t="shared" si="6"/>
        <v>2801</v>
      </c>
      <c r="P21" s="391">
        <f t="shared" si="7"/>
        <v>120.78482104355325</v>
      </c>
      <c r="Q21" s="386">
        <v>12407</v>
      </c>
      <c r="R21" s="387">
        <v>3327</v>
      </c>
      <c r="S21" s="390">
        <v>16013</v>
      </c>
      <c r="T21" s="387">
        <f t="shared" si="3"/>
        <v>19340</v>
      </c>
      <c r="U21" s="391">
        <f t="shared" si="4"/>
        <v>155.87974530506972</v>
      </c>
      <c r="V21" s="62">
        <v>2431</v>
      </c>
      <c r="W21" s="387">
        <v>137</v>
      </c>
      <c r="X21" s="390">
        <v>2702</v>
      </c>
      <c r="Y21" s="387">
        <f>SUM(W21:X21)</f>
        <v>2839</v>
      </c>
      <c r="Z21" s="391">
        <f>(Y21*100)/V21</f>
        <v>116.78321678321679</v>
      </c>
    </row>
    <row r="22" spans="1:26" ht="18.75" customHeight="1">
      <c r="A22" s="392" t="s">
        <v>11</v>
      </c>
      <c r="B22" s="386">
        <v>858</v>
      </c>
      <c r="C22" s="387"/>
      <c r="D22" s="390">
        <v>900</v>
      </c>
      <c r="E22" s="387">
        <f t="shared" si="0"/>
        <v>900</v>
      </c>
      <c r="F22" s="388">
        <f t="shared" si="1"/>
        <v>104.8951048951049</v>
      </c>
      <c r="G22" s="389">
        <v>990</v>
      </c>
      <c r="H22" s="387">
        <v>1250</v>
      </c>
      <c r="I22" s="390"/>
      <c r="J22" s="387">
        <f t="shared" si="5"/>
        <v>1250</v>
      </c>
      <c r="K22" s="388">
        <f t="shared" si="2"/>
        <v>126.26262626262626</v>
      </c>
      <c r="L22" s="389">
        <v>800</v>
      </c>
      <c r="M22" s="387"/>
      <c r="N22" s="390">
        <v>850</v>
      </c>
      <c r="O22" s="387">
        <f t="shared" si="6"/>
        <v>850</v>
      </c>
      <c r="P22" s="391">
        <f t="shared" si="7"/>
        <v>106.25</v>
      </c>
      <c r="Q22" s="386"/>
      <c r="R22" s="387"/>
      <c r="S22" s="390"/>
      <c r="T22" s="387"/>
      <c r="U22" s="391"/>
      <c r="V22" s="62">
        <v>1200</v>
      </c>
      <c r="W22" s="387"/>
      <c r="X22" s="390">
        <v>1200</v>
      </c>
      <c r="Y22" s="387">
        <f>SUM(W22:X22)</f>
        <v>1200</v>
      </c>
      <c r="Z22" s="391">
        <f>(Y22*100)/V22</f>
        <v>100</v>
      </c>
    </row>
    <row r="23" spans="1:26" ht="18.75" customHeight="1">
      <c r="A23" s="392" t="s">
        <v>12</v>
      </c>
      <c r="B23" s="386">
        <v>2027</v>
      </c>
      <c r="C23" s="387">
        <v>541</v>
      </c>
      <c r="D23" s="390">
        <v>4149</v>
      </c>
      <c r="E23" s="387">
        <f t="shared" si="0"/>
        <v>4690</v>
      </c>
      <c r="F23" s="388">
        <f t="shared" si="1"/>
        <v>231.37641835224468</v>
      </c>
      <c r="G23" s="389">
        <v>4236</v>
      </c>
      <c r="H23" s="387">
        <v>2275</v>
      </c>
      <c r="I23" s="390">
        <v>10024</v>
      </c>
      <c r="J23" s="387">
        <f t="shared" si="5"/>
        <v>12299</v>
      </c>
      <c r="K23" s="388">
        <f>(J23*100)/G23</f>
        <v>290.3446647780925</v>
      </c>
      <c r="L23" s="389">
        <v>1331</v>
      </c>
      <c r="M23" s="387">
        <v>322</v>
      </c>
      <c r="N23" s="390">
        <v>730</v>
      </c>
      <c r="O23" s="387">
        <f t="shared" si="6"/>
        <v>1052</v>
      </c>
      <c r="P23" s="391">
        <f t="shared" si="7"/>
        <v>79.03831705484598</v>
      </c>
      <c r="Q23" s="386">
        <v>13949</v>
      </c>
      <c r="R23" s="387">
        <v>4938</v>
      </c>
      <c r="S23" s="390">
        <v>6537</v>
      </c>
      <c r="T23" s="387">
        <f t="shared" si="3"/>
        <v>11475</v>
      </c>
      <c r="U23" s="391">
        <f t="shared" si="4"/>
        <v>82.2639615743064</v>
      </c>
      <c r="V23" s="62">
        <v>43250</v>
      </c>
      <c r="W23" s="387"/>
      <c r="X23" s="390"/>
      <c r="Y23" s="387"/>
      <c r="Z23" s="391"/>
    </row>
    <row r="24" spans="1:26" ht="20.25" customHeight="1">
      <c r="A24" s="392" t="s">
        <v>23</v>
      </c>
      <c r="B24" s="386">
        <v>2000</v>
      </c>
      <c r="C24" s="387"/>
      <c r="D24" s="390">
        <v>2100</v>
      </c>
      <c r="E24" s="387">
        <f t="shared" si="0"/>
        <v>2100</v>
      </c>
      <c r="F24" s="388">
        <f t="shared" si="1"/>
        <v>105</v>
      </c>
      <c r="G24" s="389">
        <v>2300</v>
      </c>
      <c r="H24" s="387"/>
      <c r="I24" s="390">
        <v>3750</v>
      </c>
      <c r="J24" s="387">
        <f t="shared" si="5"/>
        <v>3750</v>
      </c>
      <c r="K24" s="388">
        <f>(J24*100)/G24</f>
        <v>163.04347826086956</v>
      </c>
      <c r="L24" s="389">
        <v>4000</v>
      </c>
      <c r="M24" s="387"/>
      <c r="N24" s="390">
        <v>4000</v>
      </c>
      <c r="O24" s="387">
        <f t="shared" si="6"/>
        <v>4000</v>
      </c>
      <c r="P24" s="391">
        <f t="shared" si="7"/>
        <v>100</v>
      </c>
      <c r="Q24" s="386"/>
      <c r="R24" s="387"/>
      <c r="S24" s="390"/>
      <c r="T24" s="387"/>
      <c r="U24" s="391"/>
      <c r="V24" s="62">
        <v>2000</v>
      </c>
      <c r="W24" s="387"/>
      <c r="X24" s="390"/>
      <c r="Y24" s="387"/>
      <c r="Z24" s="391"/>
    </row>
    <row r="25" spans="1:26" ht="20.25" customHeight="1">
      <c r="A25" s="385" t="s">
        <v>13</v>
      </c>
      <c r="B25" s="386">
        <v>5240</v>
      </c>
      <c r="C25" s="387">
        <v>553</v>
      </c>
      <c r="D25" s="390">
        <v>5413</v>
      </c>
      <c r="E25" s="387">
        <f t="shared" si="0"/>
        <v>5966</v>
      </c>
      <c r="F25" s="388">
        <f t="shared" si="1"/>
        <v>113.85496183206106</v>
      </c>
      <c r="G25" s="389">
        <v>23700</v>
      </c>
      <c r="H25" s="387">
        <v>2163</v>
      </c>
      <c r="I25" s="390">
        <v>18396</v>
      </c>
      <c r="J25" s="387">
        <f t="shared" si="5"/>
        <v>20559</v>
      </c>
      <c r="K25" s="388">
        <f>(J25*100)/G25</f>
        <v>86.74683544303798</v>
      </c>
      <c r="L25" s="389">
        <v>7555</v>
      </c>
      <c r="M25" s="387">
        <v>1268</v>
      </c>
      <c r="N25" s="390">
        <v>9277</v>
      </c>
      <c r="O25" s="387">
        <f t="shared" si="6"/>
        <v>10545</v>
      </c>
      <c r="P25" s="391">
        <f t="shared" si="7"/>
        <v>139.57643944407678</v>
      </c>
      <c r="Q25" s="386">
        <v>48940</v>
      </c>
      <c r="R25" s="387">
        <v>27893</v>
      </c>
      <c r="S25" s="390">
        <v>17755</v>
      </c>
      <c r="T25" s="387">
        <f>SUM(R25:S25)</f>
        <v>45648</v>
      </c>
      <c r="U25" s="391">
        <f t="shared" si="4"/>
        <v>93.27339599509604</v>
      </c>
      <c r="V25" s="62">
        <v>13530</v>
      </c>
      <c r="W25" s="387">
        <v>1590</v>
      </c>
      <c r="X25" s="390"/>
      <c r="Y25" s="387">
        <f>SUM(W25:X25)</f>
        <v>1590</v>
      </c>
      <c r="Z25" s="391">
        <f>(Y25*100)/V25</f>
        <v>11.751662971175167</v>
      </c>
    </row>
    <row r="26" spans="1:26" ht="20.25" customHeight="1">
      <c r="A26" s="393" t="s">
        <v>24</v>
      </c>
      <c r="B26" s="394">
        <f>SUM(B5:B25)</f>
        <v>44327</v>
      </c>
      <c r="C26" s="395">
        <f>SUM(C5:C25)</f>
        <v>3460</v>
      </c>
      <c r="D26" s="395">
        <f>SUM(D5:D25)</f>
        <v>61863</v>
      </c>
      <c r="E26" s="395">
        <f>C26+D26</f>
        <v>65323</v>
      </c>
      <c r="F26" s="396">
        <f>(E26*100)/B26</f>
        <v>147.36616509125363</v>
      </c>
      <c r="G26" s="394">
        <f>SUM(G5:G25)</f>
        <v>99866</v>
      </c>
      <c r="H26" s="395">
        <f>SUM(H5:H25)</f>
        <v>20008</v>
      </c>
      <c r="I26" s="395">
        <f>SUM(I5:I25)</f>
        <v>125081</v>
      </c>
      <c r="J26" s="395">
        <f>I26+H26</f>
        <v>145089</v>
      </c>
      <c r="K26" s="396">
        <f>(J26*100)/G26</f>
        <v>145.28368013137603</v>
      </c>
      <c r="L26" s="394">
        <f>SUM(L5:L25)</f>
        <v>46551</v>
      </c>
      <c r="M26" s="395">
        <f>SUM(M5:M25)</f>
        <v>4898</v>
      </c>
      <c r="N26" s="395">
        <f>SUM(N5:N25)</f>
        <v>48626</v>
      </c>
      <c r="O26" s="395">
        <f>SUM(O5:O25)</f>
        <v>53524</v>
      </c>
      <c r="P26" s="396">
        <f t="shared" si="7"/>
        <v>114.97927004790445</v>
      </c>
      <c r="Q26" s="394">
        <f>SUM(Q5:Q25)</f>
        <v>188237</v>
      </c>
      <c r="R26" s="395">
        <f>SUM(R5:R25)</f>
        <v>77168</v>
      </c>
      <c r="S26" s="395">
        <f>SUM(S5:S25)</f>
        <v>119866</v>
      </c>
      <c r="T26" s="395">
        <f>SUM(T5:T25)</f>
        <v>197034</v>
      </c>
      <c r="U26" s="397">
        <f t="shared" si="4"/>
        <v>104.67336389763967</v>
      </c>
      <c r="V26" s="394">
        <f>SUM(V5:V25)</f>
        <v>135409</v>
      </c>
      <c r="W26" s="395">
        <f>SUM(W6:W25)</f>
        <v>2916</v>
      </c>
      <c r="X26" s="395">
        <f>SUM(X5:X25)</f>
        <v>43362</v>
      </c>
      <c r="Y26" s="395">
        <f>SUM(Y5:Y25)</f>
        <v>45798</v>
      </c>
      <c r="Z26" s="397">
        <f>(Y26*100)/V26</f>
        <v>33.821976382662896</v>
      </c>
    </row>
    <row r="27" spans="1:26" ht="18.75" customHeight="1" thickBot="1">
      <c r="A27" s="398" t="s">
        <v>15</v>
      </c>
      <c r="B27" s="399">
        <v>59909</v>
      </c>
      <c r="C27" s="400">
        <v>2340</v>
      </c>
      <c r="D27" s="401">
        <v>60249</v>
      </c>
      <c r="E27" s="400">
        <v>62589</v>
      </c>
      <c r="F27" s="402">
        <v>104.5</v>
      </c>
      <c r="G27" s="399">
        <v>86964</v>
      </c>
      <c r="H27" s="400">
        <v>23440</v>
      </c>
      <c r="I27" s="401">
        <v>88960</v>
      </c>
      <c r="J27" s="387">
        <v>112400</v>
      </c>
      <c r="K27" s="388">
        <v>129.24888459592475</v>
      </c>
      <c r="L27" s="399">
        <v>62283</v>
      </c>
      <c r="M27" s="400">
        <v>4329</v>
      </c>
      <c r="N27" s="401">
        <v>57127</v>
      </c>
      <c r="O27" s="387">
        <v>61456</v>
      </c>
      <c r="P27" s="388">
        <v>91.72165759517044</v>
      </c>
      <c r="Q27" s="399">
        <v>164429</v>
      </c>
      <c r="R27" s="400">
        <v>51405</v>
      </c>
      <c r="S27" s="401">
        <v>193004</v>
      </c>
      <c r="T27" s="387">
        <v>237814</v>
      </c>
      <c r="U27" s="391">
        <v>144.63020513413085</v>
      </c>
      <c r="V27" s="399">
        <v>140663</v>
      </c>
      <c r="W27" s="400"/>
      <c r="X27" s="401"/>
      <c r="Y27" s="401"/>
      <c r="Z27" s="403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D7" sqref="D7"/>
    </sheetView>
  </sheetViews>
  <sheetFormatPr defaultColWidth="9.00390625" defaultRowHeight="12.75"/>
  <cols>
    <col min="1" max="1" width="18.375" style="0" customWidth="1"/>
    <col min="2" max="2" width="8.00390625" style="0" customWidth="1"/>
    <col min="3" max="3" width="7.75390625" style="0" customWidth="1"/>
    <col min="4" max="4" width="8.125" style="0" customWidth="1"/>
    <col min="5" max="5" width="8.375" style="0" customWidth="1"/>
    <col min="6" max="6" width="8.625" style="0" customWidth="1"/>
    <col min="7" max="7" width="7.75390625" style="0" customWidth="1"/>
    <col min="8" max="9" width="7.625" style="0" customWidth="1"/>
    <col min="10" max="10" width="7.25390625" style="0" customWidth="1"/>
    <col min="11" max="11" width="8.75390625" style="0" customWidth="1"/>
    <col min="12" max="13" width="8.375" style="0" customWidth="1"/>
    <col min="14" max="14" width="8.75390625" style="0" customWidth="1"/>
    <col min="15" max="15" width="7.875" style="0" customWidth="1"/>
    <col min="16" max="16" width="7.75390625" style="0" customWidth="1"/>
  </cols>
  <sheetData>
    <row r="1" spans="1:16" ht="15.75">
      <c r="A1" s="404"/>
      <c r="B1" s="405" t="s">
        <v>136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7">
        <v>42646</v>
      </c>
      <c r="P1" s="407"/>
    </row>
    <row r="2" spans="1:16" ht="16.5" thickBot="1">
      <c r="A2" s="408" t="s">
        <v>137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10"/>
      <c r="P2" s="410"/>
    </row>
    <row r="3" spans="1:16" ht="15.75" customHeight="1">
      <c r="A3" s="411" t="s">
        <v>138</v>
      </c>
      <c r="B3" s="412" t="s">
        <v>139</v>
      </c>
      <c r="C3" s="412"/>
      <c r="D3" s="412"/>
      <c r="E3" s="413" t="s">
        <v>140</v>
      </c>
      <c r="F3" s="413"/>
      <c r="G3" s="413"/>
      <c r="H3" s="413"/>
      <c r="I3" s="413"/>
      <c r="J3" s="413"/>
      <c r="K3" s="414" t="s">
        <v>141</v>
      </c>
      <c r="L3" s="414"/>
      <c r="M3" s="412" t="s">
        <v>142</v>
      </c>
      <c r="N3" s="412"/>
      <c r="O3" s="412"/>
      <c r="P3" s="415"/>
    </row>
    <row r="4" spans="1:16" ht="15.75" customHeight="1">
      <c r="A4" s="416"/>
      <c r="B4" s="417" t="s">
        <v>143</v>
      </c>
      <c r="C4" s="418" t="s">
        <v>144</v>
      </c>
      <c r="D4" s="418"/>
      <c r="E4" s="419"/>
      <c r="F4" s="419"/>
      <c r="G4" s="419"/>
      <c r="H4" s="419"/>
      <c r="I4" s="419"/>
      <c r="J4" s="419"/>
      <c r="K4" s="418" t="s">
        <v>145</v>
      </c>
      <c r="L4" s="418"/>
      <c r="M4" s="420" t="s">
        <v>146</v>
      </c>
      <c r="N4" s="420"/>
      <c r="O4" s="420" t="s">
        <v>147</v>
      </c>
      <c r="P4" s="421"/>
    </row>
    <row r="5" spans="1:16" ht="16.5" customHeight="1">
      <c r="A5" s="416"/>
      <c r="B5" s="417"/>
      <c r="C5" s="418" t="s">
        <v>148</v>
      </c>
      <c r="D5" s="418"/>
      <c r="E5" s="418" t="s">
        <v>149</v>
      </c>
      <c r="F5" s="418"/>
      <c r="G5" s="422" t="s">
        <v>150</v>
      </c>
      <c r="H5" s="422"/>
      <c r="I5" s="422" t="s">
        <v>151</v>
      </c>
      <c r="J5" s="422"/>
      <c r="K5" s="423" t="s">
        <v>152</v>
      </c>
      <c r="L5" s="423"/>
      <c r="M5" s="423" t="s">
        <v>150</v>
      </c>
      <c r="N5" s="423"/>
      <c r="O5" s="423" t="s">
        <v>150</v>
      </c>
      <c r="P5" s="424"/>
    </row>
    <row r="6" spans="1:16" ht="16.5" customHeight="1" thickBot="1">
      <c r="A6" s="425"/>
      <c r="B6" s="426"/>
      <c r="C6" s="427" t="s">
        <v>153</v>
      </c>
      <c r="D6" s="427" t="s">
        <v>158</v>
      </c>
      <c r="E6" s="428" t="s">
        <v>154</v>
      </c>
      <c r="F6" s="428" t="s">
        <v>155</v>
      </c>
      <c r="G6" s="428" t="s">
        <v>154</v>
      </c>
      <c r="H6" s="428" t="s">
        <v>155</v>
      </c>
      <c r="I6" s="428" t="s">
        <v>154</v>
      </c>
      <c r="J6" s="428" t="s">
        <v>155</v>
      </c>
      <c r="K6" s="428" t="s">
        <v>154</v>
      </c>
      <c r="L6" s="428" t="s">
        <v>155</v>
      </c>
      <c r="M6" s="428" t="s">
        <v>154</v>
      </c>
      <c r="N6" s="428" t="s">
        <v>155</v>
      </c>
      <c r="O6" s="428" t="s">
        <v>154</v>
      </c>
      <c r="P6" s="429" t="s">
        <v>155</v>
      </c>
    </row>
    <row r="7" spans="1:16" ht="20.25" customHeight="1">
      <c r="A7" s="430" t="s">
        <v>0</v>
      </c>
      <c r="B7" s="431">
        <v>56</v>
      </c>
      <c r="C7" s="431">
        <v>56</v>
      </c>
      <c r="D7" s="431">
        <v>56</v>
      </c>
      <c r="E7" s="432">
        <v>86</v>
      </c>
      <c r="F7" s="433">
        <v>81.2</v>
      </c>
      <c r="G7" s="432">
        <v>0.4</v>
      </c>
      <c r="H7" s="434">
        <v>0.4</v>
      </c>
      <c r="I7" s="432">
        <v>0.3</v>
      </c>
      <c r="J7" s="434">
        <v>0.3</v>
      </c>
      <c r="K7" s="435">
        <f aca="true" t="shared" si="0" ref="K7:K28">G7/D7*1000</f>
        <v>7.142857142857143</v>
      </c>
      <c r="L7" s="436">
        <v>7.142857142857143</v>
      </c>
      <c r="M7" s="437">
        <v>6.5</v>
      </c>
      <c r="N7" s="437">
        <v>6.5</v>
      </c>
      <c r="O7" s="438">
        <v>0.5</v>
      </c>
      <c r="P7" s="439">
        <v>0.5</v>
      </c>
    </row>
    <row r="8" spans="1:16" ht="19.5" customHeight="1">
      <c r="A8" s="440" t="s">
        <v>99</v>
      </c>
      <c r="B8" s="441">
        <v>1004</v>
      </c>
      <c r="C8" s="441">
        <v>1181</v>
      </c>
      <c r="D8" s="441">
        <v>1181</v>
      </c>
      <c r="E8" s="442">
        <v>2838</v>
      </c>
      <c r="F8" s="443">
        <v>2274.6</v>
      </c>
      <c r="G8" s="442">
        <v>10.1</v>
      </c>
      <c r="H8" s="444">
        <v>10.2</v>
      </c>
      <c r="I8" s="442">
        <v>9.1</v>
      </c>
      <c r="J8" s="444">
        <v>9.2</v>
      </c>
      <c r="K8" s="445">
        <f t="shared" si="0"/>
        <v>8.55207451312447</v>
      </c>
      <c r="L8" s="446">
        <v>10.271903323262839</v>
      </c>
      <c r="M8" s="447">
        <v>874</v>
      </c>
      <c r="N8" s="447">
        <v>805.5</v>
      </c>
      <c r="O8" s="448">
        <v>3</v>
      </c>
      <c r="P8" s="449">
        <v>4</v>
      </c>
    </row>
    <row r="9" spans="1:16" ht="21" customHeight="1">
      <c r="A9" s="440" t="s">
        <v>100</v>
      </c>
      <c r="B9" s="441">
        <v>1149</v>
      </c>
      <c r="C9" s="441">
        <v>1149</v>
      </c>
      <c r="D9" s="441">
        <v>1149</v>
      </c>
      <c r="E9" s="442">
        <v>2709</v>
      </c>
      <c r="F9" s="443">
        <v>2192.4</v>
      </c>
      <c r="G9" s="442">
        <v>11.5</v>
      </c>
      <c r="H9" s="444">
        <v>10.8</v>
      </c>
      <c r="I9" s="442">
        <v>9.3</v>
      </c>
      <c r="J9" s="444">
        <v>9.9</v>
      </c>
      <c r="K9" s="445">
        <f t="shared" si="0"/>
        <v>10.008703220191471</v>
      </c>
      <c r="L9" s="446">
        <v>10.898082744702322</v>
      </c>
      <c r="M9" s="447">
        <v>1100</v>
      </c>
      <c r="N9" s="447">
        <v>1010</v>
      </c>
      <c r="O9" s="448">
        <v>4</v>
      </c>
      <c r="P9" s="449">
        <v>4</v>
      </c>
    </row>
    <row r="10" spans="1:16" ht="18.75" customHeight="1">
      <c r="A10" s="440" t="s">
        <v>1</v>
      </c>
      <c r="B10" s="441">
        <v>299</v>
      </c>
      <c r="C10" s="441">
        <v>341</v>
      </c>
      <c r="D10" s="441">
        <v>346</v>
      </c>
      <c r="E10" s="442">
        <v>666.5</v>
      </c>
      <c r="F10" s="443">
        <v>507.5</v>
      </c>
      <c r="G10" s="442">
        <v>2.9</v>
      </c>
      <c r="H10" s="444">
        <v>2.5</v>
      </c>
      <c r="I10" s="442">
        <v>2.8</v>
      </c>
      <c r="J10" s="444">
        <v>2.5</v>
      </c>
      <c r="K10" s="445">
        <f t="shared" si="0"/>
        <v>8.38150289017341</v>
      </c>
      <c r="L10" s="446">
        <v>8.417508417508417</v>
      </c>
      <c r="M10" s="447">
        <v>970</v>
      </c>
      <c r="N10" s="447">
        <v>883</v>
      </c>
      <c r="O10" s="448">
        <v>3.5</v>
      </c>
      <c r="P10" s="449">
        <v>4</v>
      </c>
    </row>
    <row r="11" spans="1:16" ht="17.25" customHeight="1">
      <c r="A11" s="440" t="s">
        <v>2</v>
      </c>
      <c r="B11" s="441">
        <v>690</v>
      </c>
      <c r="C11" s="441">
        <v>690</v>
      </c>
      <c r="D11" s="441">
        <v>690</v>
      </c>
      <c r="E11" s="442">
        <v>1870.5</v>
      </c>
      <c r="F11" s="443">
        <v>1664.6</v>
      </c>
      <c r="G11" s="442">
        <v>6.9</v>
      </c>
      <c r="H11" s="444">
        <v>8.2</v>
      </c>
      <c r="I11" s="442">
        <v>6.1</v>
      </c>
      <c r="J11" s="444">
        <v>7.2</v>
      </c>
      <c r="K11" s="445">
        <f t="shared" si="0"/>
        <v>10</v>
      </c>
      <c r="L11" s="446">
        <v>11.88405797101449</v>
      </c>
      <c r="M11" s="447">
        <v>2127</v>
      </c>
      <c r="N11" s="447">
        <v>1841</v>
      </c>
      <c r="O11" s="448">
        <v>5</v>
      </c>
      <c r="P11" s="449">
        <v>6.5</v>
      </c>
    </row>
    <row r="12" spans="1:16" ht="18" customHeight="1">
      <c r="A12" s="440" t="s">
        <v>16</v>
      </c>
      <c r="B12" s="441">
        <v>433</v>
      </c>
      <c r="C12" s="441">
        <v>467</v>
      </c>
      <c r="D12" s="441">
        <v>467</v>
      </c>
      <c r="E12" s="442">
        <v>1677</v>
      </c>
      <c r="F12" s="443">
        <v>1258.6000000000001</v>
      </c>
      <c r="G12" s="442">
        <v>6.6</v>
      </c>
      <c r="H12" s="444">
        <v>6.2</v>
      </c>
      <c r="I12" s="442">
        <v>6.5</v>
      </c>
      <c r="J12" s="444">
        <v>6.1</v>
      </c>
      <c r="K12" s="445">
        <f t="shared" si="0"/>
        <v>14.132762312633831</v>
      </c>
      <c r="L12" s="446">
        <v>14.318706697459586</v>
      </c>
      <c r="M12" s="447">
        <v>2143.1</v>
      </c>
      <c r="N12" s="447">
        <v>1891.5</v>
      </c>
      <c r="O12" s="448">
        <v>9.9</v>
      </c>
      <c r="P12" s="449">
        <v>10.8</v>
      </c>
    </row>
    <row r="13" spans="1:16" ht="18" customHeight="1">
      <c r="A13" s="440" t="s">
        <v>3</v>
      </c>
      <c r="B13" s="441">
        <v>1659</v>
      </c>
      <c r="C13" s="441">
        <v>1380</v>
      </c>
      <c r="D13" s="441">
        <v>1380</v>
      </c>
      <c r="E13" s="442">
        <v>4192.5</v>
      </c>
      <c r="F13" s="443">
        <v>5473.3</v>
      </c>
      <c r="G13" s="442">
        <v>19.5</v>
      </c>
      <c r="H13" s="444">
        <v>21.3</v>
      </c>
      <c r="I13" s="442">
        <v>16.6</v>
      </c>
      <c r="J13" s="444">
        <v>19.1</v>
      </c>
      <c r="K13" s="445">
        <f t="shared" si="0"/>
        <v>14.130434782608695</v>
      </c>
      <c r="L13" s="446">
        <v>12.831325301204819</v>
      </c>
      <c r="M13" s="447">
        <v>523</v>
      </c>
      <c r="N13" s="447">
        <v>816</v>
      </c>
      <c r="O13" s="448">
        <v>3</v>
      </c>
      <c r="P13" s="449">
        <v>4</v>
      </c>
    </row>
    <row r="14" spans="1:16" ht="19.5" customHeight="1">
      <c r="A14" s="440" t="s">
        <v>4</v>
      </c>
      <c r="B14" s="441">
        <v>2742</v>
      </c>
      <c r="C14" s="441">
        <v>2742</v>
      </c>
      <c r="D14" s="441">
        <v>2742</v>
      </c>
      <c r="E14" s="442">
        <v>8127</v>
      </c>
      <c r="F14" s="443">
        <v>7998.2</v>
      </c>
      <c r="G14" s="442">
        <v>37.8</v>
      </c>
      <c r="H14" s="444">
        <v>39.4</v>
      </c>
      <c r="I14" s="442">
        <v>33.8</v>
      </c>
      <c r="J14" s="444">
        <v>35.7</v>
      </c>
      <c r="K14" s="445">
        <f t="shared" si="0"/>
        <v>13.785557986870897</v>
      </c>
      <c r="L14" s="446">
        <v>15.306915306915306</v>
      </c>
      <c r="M14" s="447">
        <v>2808</v>
      </c>
      <c r="N14" s="447">
        <v>3203</v>
      </c>
      <c r="O14" s="448">
        <v>27</v>
      </c>
      <c r="P14" s="449">
        <v>10</v>
      </c>
    </row>
    <row r="15" spans="1:16" ht="18.75" customHeight="1">
      <c r="A15" s="440" t="s">
        <v>5</v>
      </c>
      <c r="B15" s="441">
        <v>711</v>
      </c>
      <c r="C15" s="441">
        <v>720</v>
      </c>
      <c r="D15" s="441">
        <v>720</v>
      </c>
      <c r="E15" s="442">
        <v>1633.6</v>
      </c>
      <c r="F15" s="443">
        <v>1579.3</v>
      </c>
      <c r="G15" s="442">
        <v>7</v>
      </c>
      <c r="H15" s="444">
        <v>6.9</v>
      </c>
      <c r="I15" s="442">
        <v>6.5</v>
      </c>
      <c r="J15" s="444">
        <v>6.4</v>
      </c>
      <c r="K15" s="445">
        <f t="shared" si="0"/>
        <v>9.722222222222223</v>
      </c>
      <c r="L15" s="446">
        <v>10.582822085889571</v>
      </c>
      <c r="M15" s="447">
        <v>70.7</v>
      </c>
      <c r="N15" s="447">
        <v>73</v>
      </c>
      <c r="O15" s="448">
        <v>0.3</v>
      </c>
      <c r="P15" s="449">
        <v>0.5</v>
      </c>
    </row>
    <row r="16" spans="1:16" ht="21" customHeight="1">
      <c r="A16" s="440" t="s">
        <v>6</v>
      </c>
      <c r="B16" s="441">
        <v>600</v>
      </c>
      <c r="C16" s="441">
        <v>593</v>
      </c>
      <c r="D16" s="441">
        <v>593</v>
      </c>
      <c r="E16" s="442">
        <v>1655.5</v>
      </c>
      <c r="F16" s="443">
        <v>1705.2</v>
      </c>
      <c r="G16" s="442">
        <v>5.6</v>
      </c>
      <c r="H16" s="444">
        <v>8.4</v>
      </c>
      <c r="I16" s="442">
        <v>4.8</v>
      </c>
      <c r="J16" s="444">
        <v>7.1</v>
      </c>
      <c r="K16" s="445">
        <f t="shared" si="0"/>
        <v>9.443507588532883</v>
      </c>
      <c r="L16" s="446">
        <v>14</v>
      </c>
      <c r="M16" s="447">
        <v>3154</v>
      </c>
      <c r="N16" s="447">
        <v>2676</v>
      </c>
      <c r="O16" s="448">
        <v>11</v>
      </c>
      <c r="P16" s="449">
        <v>10</v>
      </c>
    </row>
    <row r="17" spans="1:16" ht="18.75" customHeight="1">
      <c r="A17" s="440" t="s">
        <v>7</v>
      </c>
      <c r="B17" s="441">
        <v>950</v>
      </c>
      <c r="C17" s="441">
        <v>950</v>
      </c>
      <c r="D17" s="441">
        <v>950</v>
      </c>
      <c r="E17" s="442">
        <v>3676.5</v>
      </c>
      <c r="F17" s="443">
        <v>2710</v>
      </c>
      <c r="G17" s="442">
        <v>11.4</v>
      </c>
      <c r="H17" s="444">
        <v>12.2</v>
      </c>
      <c r="I17" s="442">
        <v>11</v>
      </c>
      <c r="J17" s="444">
        <v>11.2</v>
      </c>
      <c r="K17" s="445">
        <f t="shared" si="0"/>
        <v>12</v>
      </c>
      <c r="L17" s="446">
        <v>13.362541073384447</v>
      </c>
      <c r="M17" s="447">
        <v>1060</v>
      </c>
      <c r="N17" s="447">
        <v>980</v>
      </c>
      <c r="O17" s="448">
        <v>5</v>
      </c>
      <c r="P17" s="449">
        <v>5</v>
      </c>
    </row>
    <row r="18" spans="1:16" ht="18.75" customHeight="1">
      <c r="A18" s="440" t="s">
        <v>8</v>
      </c>
      <c r="B18" s="441">
        <v>314</v>
      </c>
      <c r="C18" s="441">
        <v>397</v>
      </c>
      <c r="D18" s="441">
        <v>397</v>
      </c>
      <c r="E18" s="442">
        <v>1037.8</v>
      </c>
      <c r="F18" s="443">
        <v>548.1</v>
      </c>
      <c r="G18" s="442">
        <v>3.6</v>
      </c>
      <c r="H18" s="444">
        <v>2.7</v>
      </c>
      <c r="I18" s="442">
        <v>1.8</v>
      </c>
      <c r="J18" s="444">
        <v>1.8</v>
      </c>
      <c r="K18" s="445">
        <f t="shared" si="0"/>
        <v>9.06801007556675</v>
      </c>
      <c r="L18" s="446">
        <v>8.794788273615636</v>
      </c>
      <c r="M18" s="447">
        <v>3788.5</v>
      </c>
      <c r="N18" s="447">
        <v>792.4</v>
      </c>
      <c r="O18" s="448">
        <v>6.5</v>
      </c>
      <c r="P18" s="449">
        <v>2.6</v>
      </c>
    </row>
    <row r="19" spans="1:16" ht="19.5" customHeight="1">
      <c r="A19" s="440" t="s">
        <v>101</v>
      </c>
      <c r="B19" s="441">
        <v>1326</v>
      </c>
      <c r="C19" s="441">
        <v>1384</v>
      </c>
      <c r="D19" s="441">
        <v>1384</v>
      </c>
      <c r="E19" s="442">
        <v>3160.5</v>
      </c>
      <c r="F19" s="443">
        <v>2050.2999999999997</v>
      </c>
      <c r="G19" s="442">
        <v>10</v>
      </c>
      <c r="H19" s="444">
        <v>10.1</v>
      </c>
      <c r="I19" s="442">
        <v>9</v>
      </c>
      <c r="J19" s="444">
        <v>8.7</v>
      </c>
      <c r="K19" s="445">
        <f t="shared" si="0"/>
        <v>7.22543352601156</v>
      </c>
      <c r="L19" s="446">
        <v>7.616892911010558</v>
      </c>
      <c r="M19" s="447">
        <v>1083</v>
      </c>
      <c r="N19" s="447">
        <v>1117</v>
      </c>
      <c r="O19" s="448">
        <v>5</v>
      </c>
      <c r="P19" s="449">
        <v>5</v>
      </c>
    </row>
    <row r="20" spans="1:16" ht="19.5" customHeight="1">
      <c r="A20" s="440" t="s">
        <v>9</v>
      </c>
      <c r="B20" s="441">
        <v>1300</v>
      </c>
      <c r="C20" s="441">
        <v>1281</v>
      </c>
      <c r="D20" s="441">
        <v>1281</v>
      </c>
      <c r="E20" s="442">
        <v>3246.5</v>
      </c>
      <c r="F20" s="443">
        <v>2720.2000000000003</v>
      </c>
      <c r="G20" s="442">
        <v>10.3</v>
      </c>
      <c r="H20" s="444">
        <v>13.4</v>
      </c>
      <c r="I20" s="442">
        <v>9</v>
      </c>
      <c r="J20" s="444">
        <v>12.1</v>
      </c>
      <c r="K20" s="445">
        <f t="shared" si="0"/>
        <v>8.040593286494927</v>
      </c>
      <c r="L20" s="446">
        <v>10.551181102362206</v>
      </c>
      <c r="M20" s="447">
        <v>267</v>
      </c>
      <c r="N20" s="447">
        <v>253</v>
      </c>
      <c r="O20" s="448">
        <v>1</v>
      </c>
      <c r="P20" s="449">
        <v>1</v>
      </c>
    </row>
    <row r="21" spans="1:16" ht="20.25" customHeight="1">
      <c r="A21" s="440" t="s">
        <v>10</v>
      </c>
      <c r="B21" s="441">
        <v>933</v>
      </c>
      <c r="C21" s="441">
        <v>968</v>
      </c>
      <c r="D21" s="441">
        <v>968</v>
      </c>
      <c r="E21" s="442">
        <v>1677</v>
      </c>
      <c r="F21" s="443">
        <v>1319.5</v>
      </c>
      <c r="G21" s="442">
        <v>5.9</v>
      </c>
      <c r="H21" s="444">
        <v>6.5</v>
      </c>
      <c r="I21" s="442">
        <v>5.3</v>
      </c>
      <c r="J21" s="444">
        <v>5.8</v>
      </c>
      <c r="K21" s="445">
        <f t="shared" si="0"/>
        <v>6.09504132231405</v>
      </c>
      <c r="L21" s="446">
        <v>6.951871657754011</v>
      </c>
      <c r="M21" s="447">
        <v>506.9</v>
      </c>
      <c r="N21" s="447">
        <v>525.4</v>
      </c>
      <c r="O21" s="448">
        <v>1.9</v>
      </c>
      <c r="P21" s="449">
        <v>2.2</v>
      </c>
    </row>
    <row r="22" spans="1:16" ht="19.5" customHeight="1">
      <c r="A22" s="440" t="s">
        <v>102</v>
      </c>
      <c r="B22" s="441">
        <v>976</v>
      </c>
      <c r="C22" s="441">
        <v>1020</v>
      </c>
      <c r="D22" s="441">
        <v>1020</v>
      </c>
      <c r="E22" s="442">
        <v>2881</v>
      </c>
      <c r="F22" s="443">
        <v>2131.5</v>
      </c>
      <c r="G22" s="442">
        <v>11</v>
      </c>
      <c r="H22" s="444">
        <v>10.5</v>
      </c>
      <c r="I22" s="442">
        <v>9.8</v>
      </c>
      <c r="J22" s="444">
        <v>9.9</v>
      </c>
      <c r="K22" s="445">
        <f t="shared" si="0"/>
        <v>10.784313725490195</v>
      </c>
      <c r="L22" s="446">
        <v>10.681586978636826</v>
      </c>
      <c r="M22" s="447">
        <v>2181.7</v>
      </c>
      <c r="N22" s="447">
        <v>2068</v>
      </c>
      <c r="O22" s="448">
        <v>7.1</v>
      </c>
      <c r="P22" s="449">
        <v>8.3</v>
      </c>
    </row>
    <row r="23" spans="1:16" ht="18" customHeight="1">
      <c r="A23" s="440" t="s">
        <v>103</v>
      </c>
      <c r="B23" s="441">
        <v>1961</v>
      </c>
      <c r="C23" s="441">
        <v>1960</v>
      </c>
      <c r="D23" s="441">
        <v>1948</v>
      </c>
      <c r="E23" s="442">
        <v>7826</v>
      </c>
      <c r="F23" s="443">
        <v>7856.1</v>
      </c>
      <c r="G23" s="442">
        <v>33.1</v>
      </c>
      <c r="H23" s="444">
        <v>38.7</v>
      </c>
      <c r="I23" s="442">
        <v>31.4</v>
      </c>
      <c r="J23" s="444">
        <v>37.4</v>
      </c>
      <c r="K23" s="445">
        <f t="shared" si="0"/>
        <v>16.991786447638606</v>
      </c>
      <c r="L23" s="446">
        <v>19.734829168791435</v>
      </c>
      <c r="M23" s="447">
        <v>941.2</v>
      </c>
      <c r="N23" s="447">
        <v>1059</v>
      </c>
      <c r="O23" s="448">
        <v>3</v>
      </c>
      <c r="P23" s="449">
        <v>4.4</v>
      </c>
    </row>
    <row r="24" spans="1:16" ht="18.75" customHeight="1">
      <c r="A24" s="440" t="s">
        <v>11</v>
      </c>
      <c r="B24" s="441">
        <v>328</v>
      </c>
      <c r="C24" s="441">
        <v>358</v>
      </c>
      <c r="D24" s="441">
        <v>358</v>
      </c>
      <c r="E24" s="442">
        <v>900.2</v>
      </c>
      <c r="F24" s="443">
        <v>487.2</v>
      </c>
      <c r="G24" s="442">
        <v>3.9</v>
      </c>
      <c r="H24" s="444">
        <v>2.4</v>
      </c>
      <c r="I24" s="442">
        <v>2.3</v>
      </c>
      <c r="J24" s="444">
        <v>1.1</v>
      </c>
      <c r="K24" s="445">
        <f t="shared" si="0"/>
        <v>10.893854748603351</v>
      </c>
      <c r="L24" s="446">
        <v>9.448818897637794</v>
      </c>
      <c r="M24" s="447">
        <v>544</v>
      </c>
      <c r="N24" s="447">
        <v>354</v>
      </c>
      <c r="O24" s="448">
        <v>2</v>
      </c>
      <c r="P24" s="449">
        <v>3</v>
      </c>
    </row>
    <row r="25" spans="1:16" ht="18.75" customHeight="1">
      <c r="A25" s="440" t="s">
        <v>12</v>
      </c>
      <c r="B25" s="441">
        <v>1497</v>
      </c>
      <c r="C25" s="441">
        <v>1338</v>
      </c>
      <c r="D25" s="441">
        <v>1338</v>
      </c>
      <c r="E25" s="442">
        <v>3741</v>
      </c>
      <c r="F25" s="443">
        <v>3917.9</v>
      </c>
      <c r="G25" s="442">
        <v>16.6</v>
      </c>
      <c r="H25" s="444">
        <v>19.3</v>
      </c>
      <c r="I25" s="442">
        <v>16</v>
      </c>
      <c r="J25" s="444">
        <v>17.8</v>
      </c>
      <c r="K25" s="445">
        <f t="shared" si="0"/>
        <v>12.406576980568014</v>
      </c>
      <c r="L25" s="446">
        <v>12.89245156980628</v>
      </c>
      <c r="M25" s="447"/>
      <c r="N25" s="447"/>
      <c r="O25" s="448"/>
      <c r="P25" s="449"/>
    </row>
    <row r="26" spans="1:16" ht="21" customHeight="1">
      <c r="A26" s="440" t="s">
        <v>104</v>
      </c>
      <c r="B26" s="441">
        <v>551</v>
      </c>
      <c r="C26" s="441">
        <v>537</v>
      </c>
      <c r="D26" s="441">
        <v>537</v>
      </c>
      <c r="E26" s="442">
        <v>1268.5</v>
      </c>
      <c r="F26" s="443">
        <v>1218</v>
      </c>
      <c r="G26" s="442">
        <v>4.9</v>
      </c>
      <c r="H26" s="444">
        <v>6</v>
      </c>
      <c r="I26" s="442">
        <v>4.6</v>
      </c>
      <c r="J26" s="444">
        <v>5.6</v>
      </c>
      <c r="K26" s="445">
        <f>G26/D26*1000</f>
        <v>9.124767225325884</v>
      </c>
      <c r="L26" s="446">
        <v>10.08403361344538</v>
      </c>
      <c r="M26" s="447">
        <v>3329</v>
      </c>
      <c r="N26" s="447">
        <v>3318</v>
      </c>
      <c r="O26" s="448">
        <v>11</v>
      </c>
      <c r="P26" s="449">
        <v>10</v>
      </c>
    </row>
    <row r="27" spans="1:16" ht="21" customHeight="1">
      <c r="A27" s="440" t="s">
        <v>13</v>
      </c>
      <c r="B27" s="441">
        <v>3822</v>
      </c>
      <c r="C27" s="441">
        <v>3822</v>
      </c>
      <c r="D27" s="441">
        <v>3822</v>
      </c>
      <c r="E27" s="442">
        <v>9954.5</v>
      </c>
      <c r="F27" s="443">
        <v>9993</v>
      </c>
      <c r="G27" s="442">
        <v>44.7</v>
      </c>
      <c r="H27" s="444">
        <v>42.2</v>
      </c>
      <c r="I27" s="442">
        <v>41.2</v>
      </c>
      <c r="J27" s="444">
        <v>38</v>
      </c>
      <c r="K27" s="445">
        <f t="shared" si="0"/>
        <v>11.695447409733125</v>
      </c>
      <c r="L27" s="446">
        <v>11.041339612768184</v>
      </c>
      <c r="M27" s="447">
        <v>1762</v>
      </c>
      <c r="N27" s="447">
        <v>2234</v>
      </c>
      <c r="O27" s="448">
        <v>6</v>
      </c>
      <c r="P27" s="449">
        <v>10</v>
      </c>
    </row>
    <row r="28" spans="1:16" ht="19.5" customHeight="1" thickBot="1">
      <c r="A28" s="450" t="s">
        <v>156</v>
      </c>
      <c r="B28" s="451">
        <v>100</v>
      </c>
      <c r="C28" s="451">
        <v>100</v>
      </c>
      <c r="D28" s="451">
        <v>100</v>
      </c>
      <c r="E28" s="452">
        <v>150.5</v>
      </c>
      <c r="F28" s="453">
        <v>142.1</v>
      </c>
      <c r="G28" s="452">
        <v>0.7</v>
      </c>
      <c r="H28" s="454">
        <v>0.7</v>
      </c>
      <c r="I28" s="452">
        <v>2.4</v>
      </c>
      <c r="J28" s="454">
        <v>2.4</v>
      </c>
      <c r="K28" s="455">
        <f t="shared" si="0"/>
        <v>6.999999999999999</v>
      </c>
      <c r="L28" s="456">
        <v>6.999999999999999</v>
      </c>
      <c r="M28" s="457"/>
      <c r="N28" s="457"/>
      <c r="O28" s="458"/>
      <c r="P28" s="459"/>
    </row>
    <row r="29" spans="1:16" ht="19.5" customHeight="1" thickBot="1">
      <c r="A29" s="460" t="s">
        <v>157</v>
      </c>
      <c r="B29" s="461">
        <v>23432</v>
      </c>
      <c r="C29" s="462">
        <f>SUM(C7:C28)</f>
        <v>23434</v>
      </c>
      <c r="D29" s="462">
        <f>SUM(D7:D28)</f>
        <v>23427</v>
      </c>
      <c r="E29" s="463">
        <f>SUM(E7:E28)</f>
        <v>64975.59999999999</v>
      </c>
      <c r="F29" s="464">
        <v>59828.8</v>
      </c>
      <c r="G29" s="465">
        <f>SUM(G7:G28)</f>
        <v>264.4</v>
      </c>
      <c r="H29" s="466">
        <v>279</v>
      </c>
      <c r="I29" s="467">
        <f>SUM(I7:I28)</f>
        <v>239.60000000000005</v>
      </c>
      <c r="J29" s="466">
        <v>255.3</v>
      </c>
      <c r="K29" s="468">
        <f>G29/D29*1000</f>
        <v>11.286122849703332</v>
      </c>
      <c r="L29" s="468">
        <v>12.2</v>
      </c>
      <c r="M29" s="467">
        <f>SUM(M7:M28)</f>
        <v>29239.600000000006</v>
      </c>
      <c r="N29" s="469">
        <v>25906.3</v>
      </c>
      <c r="O29" s="467">
        <f>SUM(O7:O28)</f>
        <v>115.69999999999999</v>
      </c>
      <c r="P29" s="469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2016-10-03T04:47:15Z</cp:lastPrinted>
  <dcterms:created xsi:type="dcterms:W3CDTF">2015-09-15T07:38:08Z</dcterms:created>
  <dcterms:modified xsi:type="dcterms:W3CDTF">2016-10-03T06:38:08Z</dcterms:modified>
  <cp:category/>
  <cp:version/>
  <cp:contentType/>
  <cp:contentStatus/>
</cp:coreProperties>
</file>