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<sst xmlns="http://schemas.openxmlformats.org/spreadsheetml/2006/main" count="354" uniqueCount="153">
  <si>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</si>
  <si>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</si>
  <si>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</si>
  <si>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</si>
  <si>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</si>
  <si>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</si>
  <si>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</si>
  <si>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</si>
  <si>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</si>
  <si>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</si>
  <si>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</si>
  <si>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</si>
  <si>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</si>
  <si>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</si>
  <si>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</si>
  <si>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</si>
  <si>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</si>
  <si>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</si>
  <si>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</si>
  <si>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</si>
  <si>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</si>
  <si>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</si>
  <si>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</si>
  <si>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</si>
  <si>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</si>
  <si>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</si>
  <si>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</si>
  <si>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</si>
  <si>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</si>
  <si>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</si>
  <si>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</si>
  <si>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</si>
  <si>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</si>
  <si>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</si>
  <si>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</si>
  <si>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</si>
  <si>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</si>
  <si>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</si>
  <si>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</si>
  <si>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</si>
  <si>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</si>
  <si>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</si>
  <si>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</si>
  <si>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</si>
  <si>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</si>
  <si>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</si>
  <si>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</si>
  <si>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</si>
  <si>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</si>
  <si>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</si>
  <si>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</si>
  <si>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</si>
  <si>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</si>
  <si>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</si>
  <si>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</si>
  <si>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</si>
  <si>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</si>
  <si>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</si>
  <si>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</si>
  <si>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</si>
  <si>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</si>
  <si>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</si>
  <si>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</si>
  <si>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</si>
  <si>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</si>
  <si>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</si>
  <si>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</si>
  <si>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</si>
  <si>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</si>
  <si>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</si>
  <si>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</si>
  <si>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</si>
  <si>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</si>
  <si>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</si>
  <si>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</si>
  <si>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</si>
  <si>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</si>
  <si>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</si>
  <si>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</si>
  <si>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</si>
  <si>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</si>
  <si>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</si>
  <si>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</si>
  <si>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</si>
  <si>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</si>
  <si>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</si>
  <si>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</si>
  <si>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</si>
  <si>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</si>
  <si>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</si>
  <si>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</si>
  <si>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</si>
  <si>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</si>
  <si>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</si>
  <si>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</si>
  <si>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</si>
  <si>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</si>
  <si>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</si>
  <si>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</si>
  <si>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</si>
  <si>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</si>
  <si>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</si>
  <si>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</si>
  <si>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</si>
  <si>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</si>
  <si>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</si>
  <si>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</si>
  <si>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</si>
  <si>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</si>
  <si>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</si>
  <si>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</si>
  <si>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</si>
  <si>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</si>
  <si>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</si>
  <si>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</si>
  <si>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</si>
  <si>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</si>
  <si>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</si>
  <si>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</si>
  <si>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</si>
  <si>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</si>
  <si>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</si>
  <si>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</si>
  <si>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</si>
  <si>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</si>
  <si>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</si>
  <si>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</si>
  <si>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</si>
  <si>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</si>
  <si>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</si>
  <si>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</si>
  <si>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</si>
  <si>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</si>
  <si>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</si>
  <si>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</si>
  <si>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</si>
  <si>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</si>
  <si>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</si>
  <si>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</si>
  <si>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</si>
  <si>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</si>
  <si>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</si>
  <si>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</si>
  <si>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</si>
  <si>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</si>
  <si>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</si>
  <si>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</si>
  <si>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</si>
  <si>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</si>
  <si>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</si>
  <si>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18.10</t>
  </si>
  <si>
    <t xml:space="preserve">Уборка сельскохозяйственных культур     19.10.2016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</si>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</sst>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19" fillId="26" borderId="18" xfId="59" applyFont="1" applyFill="1" applyBorder="1" applyProtection="1">
      <alignment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6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" sqref="B11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5" t="s">
        <v>151</v>
      </c>
      <c r="D1" s="326"/>
      <c r="E1" s="326"/>
      <c r="F1" s="326"/>
      <c r="G1" s="326"/>
      <c r="H1" s="326"/>
      <c r="I1" s="326"/>
      <c r="J1" s="326"/>
      <c r="K1" s="326"/>
      <c r="L1" s="326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4"/>
      <c r="BR1" s="324"/>
      <c r="BS1" s="324"/>
      <c r="BT1" s="324"/>
      <c r="BU1" s="324"/>
    </row>
    <row r="2" spans="1:73" ht="16.5">
      <c r="A2" s="5"/>
      <c r="B2" s="5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7" t="s">
        <v>17</v>
      </c>
      <c r="B4" s="319" t="s">
        <v>31</v>
      </c>
      <c r="C4" s="321" t="s">
        <v>32</v>
      </c>
      <c r="D4" s="322"/>
      <c r="E4" s="322"/>
      <c r="F4" s="322"/>
      <c r="G4" s="323"/>
      <c r="H4" s="321" t="s">
        <v>25</v>
      </c>
      <c r="I4" s="322"/>
      <c r="J4" s="322"/>
      <c r="K4" s="322"/>
      <c r="L4" s="323"/>
      <c r="M4" s="321" t="s">
        <v>26</v>
      </c>
      <c r="N4" s="322"/>
      <c r="O4" s="322"/>
      <c r="P4" s="322"/>
      <c r="Q4" s="323"/>
      <c r="R4" s="321" t="s">
        <v>42</v>
      </c>
      <c r="S4" s="328"/>
      <c r="T4" s="328"/>
      <c r="U4" s="328"/>
      <c r="V4" s="329"/>
      <c r="W4" s="321" t="s">
        <v>33</v>
      </c>
      <c r="X4" s="322"/>
      <c r="Y4" s="322"/>
      <c r="Z4" s="322"/>
      <c r="AA4" s="322"/>
      <c r="AB4" s="323"/>
      <c r="AC4" s="321" t="s">
        <v>34</v>
      </c>
      <c r="AD4" s="322"/>
      <c r="AE4" s="322"/>
      <c r="AF4" s="322"/>
      <c r="AG4" s="323"/>
      <c r="AH4" s="321" t="s">
        <v>35</v>
      </c>
      <c r="AI4" s="322"/>
      <c r="AJ4" s="322"/>
      <c r="AK4" s="322"/>
      <c r="AL4" s="323"/>
      <c r="AM4" s="321" t="s">
        <v>36</v>
      </c>
      <c r="AN4" s="322"/>
      <c r="AO4" s="322"/>
      <c r="AP4" s="322"/>
      <c r="AQ4" s="323"/>
      <c r="AR4" s="321" t="s">
        <v>37</v>
      </c>
      <c r="AS4" s="322"/>
      <c r="AT4" s="322"/>
      <c r="AU4" s="322"/>
      <c r="AV4" s="323"/>
      <c r="AW4" s="321" t="s">
        <v>38</v>
      </c>
      <c r="AX4" s="322"/>
      <c r="AY4" s="322"/>
      <c r="AZ4" s="322"/>
      <c r="BA4" s="323"/>
      <c r="BB4" s="321" t="s">
        <v>39</v>
      </c>
      <c r="BC4" s="322"/>
      <c r="BD4" s="322"/>
      <c r="BE4" s="322"/>
      <c r="BF4" s="323"/>
      <c r="BG4" s="321" t="s">
        <v>40</v>
      </c>
      <c r="BH4" s="322"/>
      <c r="BI4" s="322"/>
      <c r="BJ4" s="322"/>
      <c r="BK4" s="323"/>
      <c r="BL4" s="321" t="s">
        <v>41</v>
      </c>
      <c r="BM4" s="322"/>
      <c r="BN4" s="322"/>
      <c r="BO4" s="322"/>
      <c r="BP4" s="323"/>
      <c r="BQ4" s="330" t="s">
        <v>27</v>
      </c>
      <c r="BR4" s="314"/>
      <c r="BS4" s="314"/>
      <c r="BT4" s="314"/>
      <c r="BU4" s="315"/>
    </row>
    <row r="5" spans="1:73" ht="81.75" customHeight="1">
      <c r="A5" s="318"/>
      <c r="B5" s="320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19284</v>
      </c>
      <c r="E10" s="85">
        <f t="shared" si="1"/>
        <v>97.00689169475326</v>
      </c>
      <c r="F10" s="84">
        <f t="shared" si="2"/>
        <v>39696</v>
      </c>
      <c r="G10" s="86">
        <f t="shared" si="3"/>
        <v>20.5849408836341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120</v>
      </c>
      <c r="AT10" s="100">
        <f>AS10/AR10*100</f>
        <v>16.783216783216783</v>
      </c>
      <c r="AU10" s="97">
        <v>252</v>
      </c>
      <c r="AV10" s="86">
        <f>AU10/AS10*10</f>
        <v>21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20809</v>
      </c>
      <c r="E11" s="85">
        <f t="shared" si="1"/>
        <v>99.61702331370577</v>
      </c>
      <c r="F11" s="84">
        <f t="shared" si="2"/>
        <v>55419</v>
      </c>
      <c r="G11" s="86">
        <f t="shared" si="3"/>
        <v>26.632226440482484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40</v>
      </c>
      <c r="AT11" s="100">
        <f>AS11/AR11*100</f>
        <v>33.33333333333333</v>
      </c>
      <c r="AU11" s="97">
        <v>200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120741</v>
      </c>
      <c r="G12" s="86">
        <f t="shared" si="3"/>
        <v>20.557258146899578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56</v>
      </c>
      <c r="BP12" s="89">
        <f>BO12/BM12*10</f>
        <v>2.8000000000000003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26147</v>
      </c>
      <c r="E21" s="85">
        <f t="shared" si="20"/>
        <v>99.50148413121242</v>
      </c>
      <c r="F21" s="84">
        <f t="shared" si="21"/>
        <v>70033</v>
      </c>
      <c r="G21" s="86">
        <f t="shared" si="22"/>
        <v>26.784334722912764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1005</v>
      </c>
      <c r="AT21" s="100">
        <f>AS21/AR21*100</f>
        <v>88.46830985915493</v>
      </c>
      <c r="AU21" s="97">
        <v>869</v>
      </c>
      <c r="AV21" s="86">
        <f>AU21/AS21*10</f>
        <v>8.646766169154228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35099</v>
      </c>
      <c r="E22" s="85">
        <f t="shared" si="20"/>
        <v>96.34641778753775</v>
      </c>
      <c r="F22" s="84">
        <f t="shared" si="21"/>
        <v>83105</v>
      </c>
      <c r="G22" s="86">
        <f t="shared" si="22"/>
        <v>23.67731274395282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494</v>
      </c>
      <c r="AT22" s="100">
        <f>AS22/AR22*100</f>
        <v>27.06849315068493</v>
      </c>
      <c r="AU22" s="97">
        <v>2730</v>
      </c>
      <c r="AV22" s="86">
        <f>AU22/AS22*10</f>
        <v>55.26315789473684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42340</v>
      </c>
      <c r="E26" s="85">
        <f>D26/C26*100</f>
        <v>92.3627320520931</v>
      </c>
      <c r="F26" s="84">
        <f>K26+P26+U26+AA26+AF26+AK26+AP26+AU26+AZ26+BE26+BJ26+BO26</f>
        <v>139372</v>
      </c>
      <c r="G26" s="86">
        <f>F26/D26*10</f>
        <v>32.91733585262163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525</v>
      </c>
      <c r="AT26" s="100">
        <f>AS26/AR26*100</f>
        <v>13.040238450074515</v>
      </c>
      <c r="AU26" s="97">
        <v>2049</v>
      </c>
      <c r="AV26" s="86">
        <f>AU26/AS26*10</f>
        <v>39.02857142857143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0</v>
      </c>
      <c r="C28" s="122">
        <f>SUM(C6:C26)</f>
        <v>541216</v>
      </c>
      <c r="D28" s="123">
        <f>SUM(D6:D26)</f>
        <v>532621</v>
      </c>
      <c r="E28" s="124">
        <f>D28/C28*100</f>
        <v>98.4119094779164</v>
      </c>
      <c r="F28" s="123">
        <f>SUM(F6:F26)</f>
        <v>1305580.5</v>
      </c>
      <c r="G28" s="125">
        <f>F28/D28*10</f>
        <v>24.51237371414195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2529</v>
      </c>
      <c r="AT28" s="172">
        <f>AS28/AR28*100</f>
        <v>23.99886126399696</v>
      </c>
      <c r="AU28" s="80">
        <f>SUM(AU7:AU27)</f>
        <v>8598</v>
      </c>
      <c r="AV28" s="166">
        <f>AU28/AS28*10</f>
        <v>33.997627520759195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2416</v>
      </c>
      <c r="BP28" s="166">
        <f>BO28/BM28*10</f>
        <v>15.749674054758799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/>
      <c r="C29" s="137">
        <v>522151</v>
      </c>
      <c r="D29" s="138">
        <v>515313</v>
      </c>
      <c r="E29" s="139">
        <v>98.6904171398695</v>
      </c>
      <c r="F29" s="138">
        <v>890269.9</v>
      </c>
      <c r="G29" s="140">
        <v>17.276294213419806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1732</v>
      </c>
      <c r="AT29" s="100">
        <f>AS29/AR29*100</f>
        <v>20.777351247600766</v>
      </c>
      <c r="AU29" s="171">
        <v>6547</v>
      </c>
      <c r="AV29" s="86">
        <f>AU29/AS29*10</f>
        <v>37.800230946882216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U14" sqref="AU14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40" t="s">
        <v>53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7">
        <v>42662</v>
      </c>
      <c r="O2" s="342"/>
      <c r="P2" s="342"/>
      <c r="Q2" s="5"/>
      <c r="R2" s="5"/>
      <c r="S2" s="337"/>
      <c r="T2" s="342"/>
      <c r="U2" s="342"/>
      <c r="V2" s="5"/>
      <c r="W2" s="5"/>
      <c r="X2" s="337"/>
      <c r="Y2" s="342"/>
      <c r="Z2" s="342"/>
      <c r="AA2" s="5"/>
      <c r="AB2" s="337"/>
      <c r="AC2" s="338"/>
      <c r="AD2" s="338"/>
      <c r="AE2" s="338"/>
      <c r="AF2" s="4"/>
      <c r="AG2" s="4"/>
      <c r="AH2" s="335"/>
      <c r="AI2" s="336"/>
      <c r="AJ2" s="336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3"/>
      <c r="BD2" s="334"/>
    </row>
    <row r="3" spans="1:56" ht="15.75">
      <c r="A3" s="313" t="s">
        <v>17</v>
      </c>
      <c r="B3" s="332" t="s">
        <v>54</v>
      </c>
      <c r="C3" s="332"/>
      <c r="D3" s="332"/>
      <c r="E3" s="332"/>
      <c r="F3" s="332"/>
      <c r="G3" s="332" t="s">
        <v>55</v>
      </c>
      <c r="H3" s="332"/>
      <c r="I3" s="332"/>
      <c r="J3" s="332"/>
      <c r="K3" s="332"/>
      <c r="L3" s="332" t="s">
        <v>56</v>
      </c>
      <c r="M3" s="332"/>
      <c r="N3" s="332"/>
      <c r="O3" s="332"/>
      <c r="P3" s="332"/>
      <c r="Q3" s="332" t="s">
        <v>57</v>
      </c>
      <c r="R3" s="332"/>
      <c r="S3" s="332"/>
      <c r="T3" s="332"/>
      <c r="U3" s="332"/>
      <c r="V3" s="332" t="s">
        <v>58</v>
      </c>
      <c r="W3" s="332"/>
      <c r="X3" s="332"/>
      <c r="Y3" s="332"/>
      <c r="Z3" s="332"/>
      <c r="AA3" s="332" t="s">
        <v>59</v>
      </c>
      <c r="AB3" s="332"/>
      <c r="AC3" s="332"/>
      <c r="AD3" s="332"/>
      <c r="AE3" s="332"/>
      <c r="AF3" s="332" t="s">
        <v>60</v>
      </c>
      <c r="AG3" s="332"/>
      <c r="AH3" s="332"/>
      <c r="AI3" s="332"/>
      <c r="AJ3" s="332"/>
      <c r="AK3" s="332" t="s">
        <v>61</v>
      </c>
      <c r="AL3" s="332"/>
      <c r="AM3" s="332"/>
      <c r="AN3" s="332"/>
      <c r="AO3" s="332" t="s">
        <v>62</v>
      </c>
      <c r="AP3" s="332"/>
      <c r="AQ3" s="332"/>
      <c r="AR3" s="332"/>
      <c r="AS3" s="332"/>
      <c r="AT3" s="332" t="s">
        <v>63</v>
      </c>
      <c r="AU3" s="332"/>
      <c r="AV3" s="332"/>
      <c r="AW3" s="332"/>
      <c r="AX3" s="332"/>
      <c r="AY3" s="332"/>
      <c r="AZ3" s="332" t="s">
        <v>64</v>
      </c>
      <c r="BA3" s="332"/>
      <c r="BB3" s="332"/>
      <c r="BC3" s="332"/>
      <c r="BD3" s="339"/>
    </row>
    <row r="4" spans="1:56" ht="90.75" customHeight="1">
      <c r="A4" s="331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316" t="s">
        <v>18</v>
      </c>
      <c r="B6" s="45">
        <v>6984</v>
      </c>
      <c r="C6" s="8">
        <v>6841</v>
      </c>
      <c r="D6" s="49">
        <f>C6/B6*100</f>
        <v>97.9524627720504</v>
      </c>
      <c r="E6" s="8">
        <v>8577</v>
      </c>
      <c r="F6" s="50">
        <f aca="true" t="shared" si="0" ref="F6:F27">IF(E6&gt;0,E6/C6*10,"")</f>
        <v>12.537640695804706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316" t="s">
        <v>19</v>
      </c>
      <c r="B7" s="45">
        <v>4885</v>
      </c>
      <c r="C7" s="8">
        <v>4274</v>
      </c>
      <c r="D7" s="49">
        <f>C7/B7*100</f>
        <v>87.49232343909928</v>
      </c>
      <c r="E7" s="8">
        <v>5431</v>
      </c>
      <c r="F7" s="50">
        <f t="shared" si="0"/>
        <v>12.707065980346279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540</v>
      </c>
      <c r="BB7" s="173">
        <f>BA7/AZ7*100</f>
        <v>92.86328460877043</v>
      </c>
      <c r="BC7" s="8">
        <v>10995</v>
      </c>
      <c r="BD7" s="52">
        <f>IF(BC7&gt;0,BC7/BA7*10,"")</f>
        <v>203.61111111111111</v>
      </c>
    </row>
    <row r="8" spans="1:56" ht="15.75" customHeight="1">
      <c r="A8" s="316" t="s">
        <v>1</v>
      </c>
      <c r="B8" s="45">
        <v>1944</v>
      </c>
      <c r="C8" s="8">
        <v>994</v>
      </c>
      <c r="D8" s="49">
        <f>C8/B8*100</f>
        <v>51.13168724279835</v>
      </c>
      <c r="E8" s="8">
        <v>810</v>
      </c>
      <c r="F8" s="50">
        <f t="shared" si="0"/>
        <v>8.148893360160965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316" t="s">
        <v>2</v>
      </c>
      <c r="B9" s="45">
        <v>4030</v>
      </c>
      <c r="C9" s="8">
        <v>2437</v>
      </c>
      <c r="D9" s="49">
        <f>C9/B9*100</f>
        <v>60.47146401985112</v>
      </c>
      <c r="E9" s="8">
        <v>3168</v>
      </c>
      <c r="F9" s="50">
        <f t="shared" si="0"/>
        <v>12.999589659417317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169</v>
      </c>
      <c r="BB9" s="173">
        <f>BA9/AZ9*100</f>
        <v>78.6046511627907</v>
      </c>
      <c r="BC9" s="8">
        <v>505</v>
      </c>
      <c r="BD9" s="52">
        <f>IF(BC9&gt;0,BC9/BA9*10,"")</f>
        <v>29.881656804733726</v>
      </c>
    </row>
    <row r="10" spans="1:56" ht="18" customHeight="1">
      <c r="A10" s="316" t="s">
        <v>16</v>
      </c>
      <c r="B10" s="45">
        <v>14811</v>
      </c>
      <c r="C10" s="8">
        <v>13125</v>
      </c>
      <c r="D10" s="49">
        <f aca="true" t="shared" si="4" ref="D10:D17">C10/B10*100</f>
        <v>88.61656876645736</v>
      </c>
      <c r="E10" s="8">
        <v>17266</v>
      </c>
      <c r="F10" s="50">
        <f t="shared" si="0"/>
        <v>13.15504761904762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316" t="s">
        <v>3</v>
      </c>
      <c r="B11" s="45">
        <v>18331</v>
      </c>
      <c r="C11" s="8">
        <v>12320</v>
      </c>
      <c r="D11" s="49">
        <f t="shared" si="4"/>
        <v>67.2085538159402</v>
      </c>
      <c r="E11" s="8">
        <v>11674</v>
      </c>
      <c r="F11" s="50">
        <f t="shared" si="0"/>
        <v>9.475649350649352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4">IF(BC11&gt;0,BC11/BA11*10,"")</f>
        <v>150.2673796791444</v>
      </c>
    </row>
    <row r="12" spans="1:56" ht="17.25" customHeight="1">
      <c r="A12" s="316" t="s">
        <v>4</v>
      </c>
      <c r="B12" s="45">
        <v>28974</v>
      </c>
      <c r="C12" s="8">
        <v>20849</v>
      </c>
      <c r="D12" s="49">
        <f t="shared" si="4"/>
        <v>71.95761717401808</v>
      </c>
      <c r="E12" s="8">
        <v>27508</v>
      </c>
      <c r="F12" s="50">
        <f t="shared" si="0"/>
        <v>13.193918173533504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128.5</v>
      </c>
      <c r="AV12" s="8"/>
      <c r="AW12" s="50">
        <f t="shared" si="2"/>
        <v>92.7797833935018</v>
      </c>
      <c r="AX12" s="8">
        <v>1846</v>
      </c>
      <c r="AY12" s="11">
        <f t="shared" si="3"/>
        <v>143.65758754863813</v>
      </c>
      <c r="AZ12" s="8">
        <v>177</v>
      </c>
      <c r="BA12" s="8">
        <v>166</v>
      </c>
      <c r="BB12" s="173">
        <f>BA12/AZ12*100</f>
        <v>93.78531073446328</v>
      </c>
      <c r="BC12" s="8">
        <v>3194</v>
      </c>
      <c r="BD12" s="52">
        <f t="shared" si="6"/>
        <v>192.40963855421685</v>
      </c>
    </row>
    <row r="13" spans="1:56" ht="18" customHeight="1">
      <c r="A13" s="316" t="s">
        <v>5</v>
      </c>
      <c r="B13" s="45">
        <v>12667</v>
      </c>
      <c r="C13" s="8">
        <v>8439</v>
      </c>
      <c r="D13" s="49">
        <f t="shared" si="4"/>
        <v>66.62193100181574</v>
      </c>
      <c r="E13" s="8">
        <v>7704</v>
      </c>
      <c r="F13" s="50">
        <f t="shared" si="0"/>
        <v>9.1290437255599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 t="shared" si="2"/>
        <v>33.33333333333333</v>
      </c>
      <c r="AX13" s="8">
        <v>7</v>
      </c>
      <c r="AY13" s="11">
        <f t="shared" si="3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316" t="s">
        <v>6</v>
      </c>
      <c r="B14" s="45">
        <v>14310</v>
      </c>
      <c r="C14" s="8">
        <v>11211</v>
      </c>
      <c r="D14" s="49">
        <f t="shared" si="4"/>
        <v>78.34381551362684</v>
      </c>
      <c r="E14" s="8">
        <v>14848</v>
      </c>
      <c r="F14" s="50">
        <f t="shared" si="0"/>
        <v>13.244135224333245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316" t="s">
        <v>7</v>
      </c>
      <c r="B15" s="45">
        <v>15710</v>
      </c>
      <c r="C15" s="8">
        <v>14575</v>
      </c>
      <c r="D15" s="49">
        <f t="shared" si="4"/>
        <v>92.77530235518779</v>
      </c>
      <c r="E15" s="8">
        <v>25215</v>
      </c>
      <c r="F15" s="50">
        <f t="shared" si="0"/>
        <v>17.30017152658662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316" t="s">
        <v>8</v>
      </c>
      <c r="B16" s="45">
        <v>11501</v>
      </c>
      <c r="C16" s="8">
        <v>8700</v>
      </c>
      <c r="D16" s="49">
        <f t="shared" si="4"/>
        <v>75.64559603512738</v>
      </c>
      <c r="E16" s="8">
        <v>6960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316" t="s">
        <v>20</v>
      </c>
      <c r="B17" s="45">
        <v>19410</v>
      </c>
      <c r="C17" s="8">
        <v>14148</v>
      </c>
      <c r="D17" s="49">
        <f t="shared" si="4"/>
        <v>72.8902627511592</v>
      </c>
      <c r="E17" s="8">
        <v>18648</v>
      </c>
      <c r="F17" s="50">
        <f t="shared" si="0"/>
        <v>13.180661577608141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316" t="s">
        <v>9</v>
      </c>
      <c r="B18" s="45">
        <v>5462</v>
      </c>
      <c r="C18" s="8">
        <v>3855</v>
      </c>
      <c r="D18" s="49">
        <f>C18/B18*100</f>
        <v>70.5785426583669</v>
      </c>
      <c r="E18" s="8">
        <v>3975</v>
      </c>
      <c r="F18" s="50">
        <f t="shared" si="0"/>
        <v>10.311284046692606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316" t="s">
        <v>10</v>
      </c>
      <c r="B19" s="45">
        <v>9971</v>
      </c>
      <c r="C19" s="8">
        <v>8884</v>
      </c>
      <c r="D19" s="49">
        <f>C19/B19*100</f>
        <v>89.09838531742051</v>
      </c>
      <c r="E19" s="8">
        <v>6185</v>
      </c>
      <c r="F19" s="50">
        <f t="shared" si="0"/>
        <v>6.961954074741108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8142</v>
      </c>
      <c r="AS19" s="50">
        <f t="shared" si="1"/>
        <v>116.31428571428572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316" t="s">
        <v>21</v>
      </c>
      <c r="B20" s="45">
        <v>15160</v>
      </c>
      <c r="C20" s="8">
        <v>12892</v>
      </c>
      <c r="D20" s="49">
        <f>C20/B20*100</f>
        <v>85.03957783641161</v>
      </c>
      <c r="E20" s="8">
        <v>17381</v>
      </c>
      <c r="F20" s="50">
        <f t="shared" si="0"/>
        <v>13.482004343779089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166</v>
      </c>
      <c r="AV20" s="8">
        <v>6</v>
      </c>
      <c r="AW20" s="50">
        <f>AU20/AT20*100</f>
        <v>66.4</v>
      </c>
      <c r="AX20" s="8">
        <v>4681</v>
      </c>
      <c r="AY20" s="11">
        <f t="shared" si="3"/>
        <v>281.9879518072289</v>
      </c>
      <c r="AZ20" s="8">
        <v>33</v>
      </c>
      <c r="BA20" s="8">
        <v>26</v>
      </c>
      <c r="BB20" s="173">
        <f>BA20/AZ20*100</f>
        <v>78.78787878787878</v>
      </c>
      <c r="BC20" s="8">
        <v>520</v>
      </c>
      <c r="BD20" s="52">
        <f t="shared" si="6"/>
        <v>200</v>
      </c>
    </row>
    <row r="21" spans="1:56" ht="17.25" customHeight="1">
      <c r="A21" s="316" t="s">
        <v>22</v>
      </c>
      <c r="B21" s="45">
        <v>3644</v>
      </c>
      <c r="C21" s="8">
        <v>1341</v>
      </c>
      <c r="D21" s="49">
        <f>C21/B21*100</f>
        <v>36.800219538968165</v>
      </c>
      <c r="E21" s="8">
        <v>1547</v>
      </c>
      <c r="F21" s="50">
        <f t="shared" si="0"/>
        <v>11.536167039522745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6"/>
        <v>89.09090909090908</v>
      </c>
    </row>
    <row r="22" spans="1:56" ht="18" customHeight="1">
      <c r="A22" s="316" t="s">
        <v>11</v>
      </c>
      <c r="B22" s="45">
        <v>3506</v>
      </c>
      <c r="C22" s="8">
        <v>2744</v>
      </c>
      <c r="D22" s="49">
        <f aca="true" t="shared" si="9" ref="D22:D27">C22/B22*100</f>
        <v>78.2658300057045</v>
      </c>
      <c r="E22" s="8">
        <v>2734</v>
      </c>
      <c r="F22" s="50">
        <f t="shared" si="0"/>
        <v>9.963556851311953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316" t="s">
        <v>12</v>
      </c>
      <c r="B23" s="45">
        <v>7597</v>
      </c>
      <c r="C23" s="8">
        <v>5699</v>
      </c>
      <c r="D23" s="49">
        <f t="shared" si="9"/>
        <v>75.01645386336712</v>
      </c>
      <c r="E23" s="8">
        <v>7054</v>
      </c>
      <c r="F23" s="50">
        <f t="shared" si="0"/>
        <v>12.377610107036324</v>
      </c>
      <c r="G23" s="8">
        <v>1429</v>
      </c>
      <c r="H23" s="8">
        <v>1003</v>
      </c>
      <c r="I23" s="50">
        <f>H23/G23*100</f>
        <v>70.1889433170049</v>
      </c>
      <c r="J23" s="8">
        <v>32675</v>
      </c>
      <c r="K23" s="50">
        <f>J23/H23*10</f>
        <v>325.77268195413757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316" t="s">
        <v>23</v>
      </c>
      <c r="B24" s="45">
        <v>8263</v>
      </c>
      <c r="C24" s="8">
        <v>5614</v>
      </c>
      <c r="D24" s="49">
        <f t="shared" si="9"/>
        <v>67.94142563233693</v>
      </c>
      <c r="E24" s="8">
        <v>9062</v>
      </c>
      <c r="F24" s="50">
        <f t="shared" si="0"/>
        <v>16.141788386177414</v>
      </c>
      <c r="G24" s="8">
        <v>11451</v>
      </c>
      <c r="H24" s="8">
        <v>7103</v>
      </c>
      <c r="I24" s="50">
        <f>H24/G24*100</f>
        <v>62.02951707274473</v>
      </c>
      <c r="J24" s="8">
        <v>240116</v>
      </c>
      <c r="K24" s="50">
        <f>J24/H24*10</f>
        <v>338.0487118119105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851</v>
      </c>
      <c r="AV24" s="8">
        <v>11</v>
      </c>
      <c r="AW24" s="50">
        <f>AU24/AT24*100</f>
        <v>93.00546448087431</v>
      </c>
      <c r="AX24" s="8">
        <v>12052</v>
      </c>
      <c r="AY24" s="11">
        <f t="shared" si="3"/>
        <v>141.6216216216216</v>
      </c>
      <c r="AZ24" s="8">
        <v>140</v>
      </c>
      <c r="BA24" s="8">
        <v>119</v>
      </c>
      <c r="BB24" s="173">
        <f>BA24/AZ24*100</f>
        <v>85</v>
      </c>
      <c r="BC24" s="8">
        <v>1928</v>
      </c>
      <c r="BD24" s="52">
        <f t="shared" si="6"/>
        <v>162.01680672268907</v>
      </c>
    </row>
    <row r="25" spans="1:56" ht="18" customHeight="1">
      <c r="A25" s="316" t="s">
        <v>13</v>
      </c>
      <c r="B25" s="45">
        <v>25153</v>
      </c>
      <c r="C25" s="8">
        <v>21843</v>
      </c>
      <c r="D25" s="49">
        <f t="shared" si="9"/>
        <v>86.84053592016858</v>
      </c>
      <c r="E25" s="8">
        <v>33069</v>
      </c>
      <c r="F25" s="50">
        <f t="shared" si="0"/>
        <v>15.139403928031864</v>
      </c>
      <c r="G25" s="8">
        <v>1847</v>
      </c>
      <c r="H25" s="8">
        <v>1616</v>
      </c>
      <c r="I25" s="50">
        <f>H25/G25*100</f>
        <v>87.49323226854358</v>
      </c>
      <c r="J25" s="8">
        <v>63024</v>
      </c>
      <c r="K25" s="50">
        <f>J25/H25*10</f>
        <v>390</v>
      </c>
      <c r="L25" s="8">
        <v>2458</v>
      </c>
      <c r="M25" s="8">
        <v>2428</v>
      </c>
      <c r="N25" s="50">
        <f>M25/L25*100</f>
        <v>98.77949552481692</v>
      </c>
      <c r="O25" s="8">
        <v>3499</v>
      </c>
      <c r="P25" s="50">
        <f>O25/M25*10</f>
        <v>14.411037891268535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646</v>
      </c>
      <c r="AQ25" s="50">
        <f>AP25/AO25*100</f>
        <v>27.917026793431287</v>
      </c>
      <c r="AR25" s="8">
        <v>13381</v>
      </c>
      <c r="AS25" s="50">
        <f>IF(AR25&gt;0,AR25/AP25*10,"")</f>
        <v>207.1362229102167</v>
      </c>
      <c r="AT25" s="8">
        <v>52</v>
      </c>
      <c r="AU25" s="8">
        <v>42</v>
      </c>
      <c r="AV25" s="8"/>
      <c r="AW25" s="50">
        <f>AU25/AT25*100</f>
        <v>80.76923076923077</v>
      </c>
      <c r="AX25" s="8">
        <v>740</v>
      </c>
      <c r="AY25" s="50">
        <f t="shared" si="3"/>
        <v>176.1904761904762</v>
      </c>
      <c r="AZ25" s="8">
        <v>5</v>
      </c>
      <c r="BA25" s="8"/>
      <c r="BB25" s="169"/>
      <c r="BC25" s="8"/>
      <c r="BD25" s="10"/>
    </row>
    <row r="26" spans="1:56" ht="18" customHeight="1">
      <c r="A26" s="54" t="s">
        <v>24</v>
      </c>
      <c r="B26" s="191">
        <f>SUM(B6:B25)</f>
        <v>232313</v>
      </c>
      <c r="C26" s="192">
        <f>SUM(C6:C25)</f>
        <v>180785</v>
      </c>
      <c r="D26" s="180">
        <f t="shared" si="9"/>
        <v>77.81957961887626</v>
      </c>
      <c r="E26" s="192">
        <f>SUM(E6:E25)</f>
        <v>228816</v>
      </c>
      <c r="F26" s="56">
        <f t="shared" si="0"/>
        <v>12.656802278950135</v>
      </c>
      <c r="G26" s="192">
        <f>SUM(G23:G25)</f>
        <v>14727</v>
      </c>
      <c r="H26" s="192">
        <f>SUM(H23:H25)</f>
        <v>9722</v>
      </c>
      <c r="I26" s="56">
        <f>H26/G26*100</f>
        <v>66.01480274326067</v>
      </c>
      <c r="J26" s="192">
        <f>SUM(J23:J25)</f>
        <v>335815</v>
      </c>
      <c r="K26" s="56">
        <f>J26/H26*10</f>
        <v>345.417609545361</v>
      </c>
      <c r="L26" s="192">
        <f>SUM(L5:L25)</f>
        <v>4709</v>
      </c>
      <c r="M26" s="192">
        <f>SUM(M5:M25)</f>
        <v>4579</v>
      </c>
      <c r="N26" s="56">
        <f>M26/L26*100</f>
        <v>97.23932894457423</v>
      </c>
      <c r="O26" s="167">
        <f>SUM(O5:O25)</f>
        <v>4987</v>
      </c>
      <c r="P26" s="56">
        <f>O26/M26*10</f>
        <v>10.891024241100677</v>
      </c>
      <c r="Q26" s="192">
        <f>SUM(Q6:Q25)</f>
        <v>12124</v>
      </c>
      <c r="R26" s="192">
        <f>SUM(R5:R25)</f>
        <v>6633</v>
      </c>
      <c r="S26" s="180">
        <f>R26/Q26*100</f>
        <v>54.70966677664138</v>
      </c>
      <c r="T26" s="192">
        <f>SUM(T5:T25)</f>
        <v>4418</v>
      </c>
      <c r="U26" s="180">
        <f>T26/R26*10</f>
        <v>6.660636212875018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11080</v>
      </c>
      <c r="AQ26" s="56">
        <f>AP26/AO26*100</f>
        <v>84.96280960049076</v>
      </c>
      <c r="AR26" s="58">
        <f>SUM(AR6:AR25)</f>
        <v>161471</v>
      </c>
      <c r="AS26" s="56">
        <f>IF(AR26&gt;0,AR26/AP26*10,"")</f>
        <v>145.73194945848374</v>
      </c>
      <c r="AT26" s="192">
        <f>SUM(AT5:AT25)</f>
        <v>1849.8</v>
      </c>
      <c r="AU26" s="192">
        <f>SUM(AU5:AU25)</f>
        <v>1588.8</v>
      </c>
      <c r="AV26" s="192">
        <f>SUM(AV6:AV25)</f>
        <v>17</v>
      </c>
      <c r="AW26" s="56">
        <f>AU26/AT26*100</f>
        <v>85.89036652611092</v>
      </c>
      <c r="AX26" s="192">
        <f>SUM(AX5:AX25)</f>
        <v>23965</v>
      </c>
      <c r="AY26" s="56">
        <f>AX26/AU26*10</f>
        <v>150.83710976837867</v>
      </c>
      <c r="AZ26" s="192">
        <f>SUM(AZ5:AZ25)</f>
        <v>1282.7</v>
      </c>
      <c r="BA26" s="192">
        <f>SUM(BA5:BA25)</f>
        <v>1118.2</v>
      </c>
      <c r="BB26" s="169">
        <f>BA26/AZ26*100</f>
        <v>87.17548920246355</v>
      </c>
      <c r="BC26" s="192">
        <f>SUM(BC5:BC25)</f>
        <v>18493.4</v>
      </c>
      <c r="BD26" s="59">
        <f>BC26/BA26*10</f>
        <v>165.38544088714005</v>
      </c>
    </row>
    <row r="27" spans="1:56" ht="15" customHeight="1" thickBot="1">
      <c r="A27" s="60" t="s">
        <v>15</v>
      </c>
      <c r="B27" s="12">
        <v>170985</v>
      </c>
      <c r="C27" s="12">
        <v>124864</v>
      </c>
      <c r="D27" s="49">
        <f t="shared" si="9"/>
        <v>73.02628885574758</v>
      </c>
      <c r="E27" s="12">
        <v>152301</v>
      </c>
      <c r="F27" s="50">
        <f t="shared" si="0"/>
        <v>12.19735071758073</v>
      </c>
      <c r="G27" s="12">
        <v>13466</v>
      </c>
      <c r="H27" s="12">
        <v>10202</v>
      </c>
      <c r="I27" s="50">
        <f>H27/G27*100</f>
        <v>75.76117629585623</v>
      </c>
      <c r="J27" s="12">
        <v>285954</v>
      </c>
      <c r="K27" s="50">
        <f>J27/H27*10</f>
        <v>280.292099588316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5486</v>
      </c>
      <c r="U27" s="184">
        <f>T27/R27*10</f>
        <v>10.197026022304833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13885</v>
      </c>
      <c r="AQ27" s="50">
        <f>AP27/AO27*100</f>
        <v>98.58704913376882</v>
      </c>
      <c r="AR27" s="12">
        <v>240285</v>
      </c>
      <c r="AS27" s="50">
        <f>IF(AR27&gt;0,AR27/AP27*10,"")</f>
        <v>173.05365502340658</v>
      </c>
      <c r="AT27" s="12">
        <v>1736</v>
      </c>
      <c r="AU27" s="12">
        <v>1707</v>
      </c>
      <c r="AV27" s="53"/>
      <c r="AW27" s="50">
        <f>AU27/AT27*100</f>
        <v>98.32949308755761</v>
      </c>
      <c r="AX27" s="61">
        <v>27755</v>
      </c>
      <c r="AY27" s="50">
        <f>AX27/AU27*10</f>
        <v>162.59519625073227</v>
      </c>
      <c r="AZ27" s="12">
        <v>1195</v>
      </c>
      <c r="BA27" s="12">
        <v>1041</v>
      </c>
      <c r="BB27" s="173">
        <f>BA27/AZ27*100</f>
        <v>87.11297071129707</v>
      </c>
      <c r="BC27" s="12">
        <v>16580</v>
      </c>
      <c r="BD27" s="174">
        <f>BC27/BA27*10</f>
        <v>159.26993275696447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16" sqref="L16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3" t="s">
        <v>99</v>
      </c>
      <c r="C1" s="344"/>
      <c r="D1" s="344"/>
      <c r="E1" s="344"/>
      <c r="F1" s="344"/>
      <c r="G1" s="344"/>
      <c r="H1" s="344"/>
      <c r="I1" s="345"/>
      <c r="J1" s="345"/>
      <c r="K1" s="345"/>
    </row>
    <row r="2" spans="1:12" ht="19.5" thickBot="1">
      <c r="A2" s="1"/>
      <c r="B2" s="346"/>
      <c r="C2" s="346"/>
      <c r="D2" s="346"/>
      <c r="E2" s="346"/>
      <c r="F2" s="346"/>
      <c r="G2" s="346"/>
      <c r="H2" s="346"/>
      <c r="I2" s="347"/>
      <c r="J2" s="347"/>
      <c r="K2" s="347"/>
      <c r="L2" s="195">
        <v>42662</v>
      </c>
    </row>
    <row r="3" spans="1:12" ht="16.5">
      <c r="A3" s="348" t="s">
        <v>100</v>
      </c>
      <c r="B3" s="350" t="s">
        <v>101</v>
      </c>
      <c r="C3" s="351"/>
      <c r="D3" s="351"/>
      <c r="E3" s="351"/>
      <c r="F3" s="351"/>
      <c r="G3" s="351"/>
      <c r="H3" s="351"/>
      <c r="I3" s="352"/>
      <c r="J3" s="353" t="s">
        <v>102</v>
      </c>
      <c r="K3" s="354"/>
      <c r="L3" s="355"/>
    </row>
    <row r="4" spans="1:12" ht="16.5">
      <c r="A4" s="349"/>
      <c r="B4" s="359" t="s">
        <v>103</v>
      </c>
      <c r="C4" s="360"/>
      <c r="D4" s="360"/>
      <c r="E4" s="361"/>
      <c r="F4" s="359" t="s">
        <v>104</v>
      </c>
      <c r="G4" s="360"/>
      <c r="H4" s="360"/>
      <c r="I4" s="362"/>
      <c r="J4" s="356"/>
      <c r="K4" s="357"/>
      <c r="L4" s="358"/>
    </row>
    <row r="5" spans="1:12" ht="19.5" thickBot="1">
      <c r="A5" s="349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10763</v>
      </c>
      <c r="L7" s="217">
        <f>IF(K7&gt;0,K7/J7*100,"")</f>
        <v>260.2272727272727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9159</v>
      </c>
      <c r="L8" s="217">
        <f aca="true" t="shared" si="2" ref="L8:L28">IF(K8&gt;0,K8/J8*100,"")</f>
        <v>120.00786163522012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3500</v>
      </c>
      <c r="L9" s="217">
        <f t="shared" si="2"/>
        <v>71.32667617689016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17768</v>
      </c>
      <c r="L11" s="217">
        <f t="shared" si="2"/>
        <v>102.30308613542147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25920</v>
      </c>
      <c r="L12" s="217">
        <f t="shared" si="2"/>
        <v>94.16893732970027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63317</v>
      </c>
      <c r="L13" s="217">
        <f t="shared" si="2"/>
        <v>93.36724913367249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15466</v>
      </c>
      <c r="L15" s="217">
        <f t="shared" si="2"/>
        <v>87.9899869147181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9700</v>
      </c>
      <c r="L17" s="217">
        <f t="shared" si="2"/>
        <v>106.79290983155344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19115</v>
      </c>
      <c r="L18" s="217">
        <f t="shared" si="2"/>
        <v>89.51484499391215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12042</v>
      </c>
      <c r="L19" s="217">
        <f>IF(K19&gt;0,K19/J19*100,"")</f>
        <v>98.68065229861509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14618</v>
      </c>
      <c r="L20" s="217">
        <f t="shared" si="2"/>
        <v>72.64685418944438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18710</v>
      </c>
      <c r="L21" s="217">
        <f t="shared" si="2"/>
        <v>71.85099846390169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19560</v>
      </c>
      <c r="L22" s="217">
        <f t="shared" si="2"/>
        <v>121.47559309402558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51851</v>
      </c>
      <c r="L25" s="217">
        <f t="shared" si="2"/>
        <v>77.51334220322008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35296</v>
      </c>
      <c r="L26" s="217">
        <f t="shared" si="2"/>
        <v>75.52369744302985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411497</v>
      </c>
      <c r="L28" s="234">
        <f t="shared" si="2"/>
        <v>91.32039377907184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2" sqref="T2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6" t="s">
        <v>111</v>
      </c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238">
        <v>42662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9" t="s">
        <v>17</v>
      </c>
      <c r="B3" s="371" t="s">
        <v>113</v>
      </c>
      <c r="C3" s="372"/>
      <c r="D3" s="372"/>
      <c r="E3" s="372"/>
      <c r="F3" s="373"/>
      <c r="G3" s="363" t="s">
        <v>114</v>
      </c>
      <c r="H3" s="364"/>
      <c r="I3" s="364"/>
      <c r="J3" s="364"/>
      <c r="K3" s="365"/>
      <c r="L3" s="363" t="s">
        <v>115</v>
      </c>
      <c r="M3" s="364"/>
      <c r="N3" s="364"/>
      <c r="O3" s="364"/>
      <c r="P3" s="365"/>
      <c r="Q3" s="363" t="s">
        <v>116</v>
      </c>
      <c r="R3" s="364"/>
      <c r="S3" s="364"/>
      <c r="T3" s="364"/>
      <c r="U3" s="365"/>
      <c r="V3" s="363" t="s">
        <v>117</v>
      </c>
      <c r="W3" s="364"/>
      <c r="X3" s="364"/>
      <c r="Y3" s="364"/>
      <c r="Z3" s="365"/>
    </row>
    <row r="4" spans="1:26" ht="33.75" customHeight="1">
      <c r="A4" s="370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23565</v>
      </c>
      <c r="T25" s="249">
        <f>SUM(R25:S25)</f>
        <v>51458</v>
      </c>
      <c r="U25" s="253">
        <f t="shared" si="4"/>
        <v>105.14507560277892</v>
      </c>
      <c r="V25" s="254">
        <v>13530</v>
      </c>
      <c r="W25" s="249">
        <v>1590</v>
      </c>
      <c r="X25" s="252"/>
      <c r="Y25" s="249">
        <f>SUM(W25:X25)</f>
        <v>1590</v>
      </c>
      <c r="Z25" s="253">
        <f>(Y25*100)/V25</f>
        <v>11.751662971175167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139272</v>
      </c>
      <c r="T26" s="258">
        <f>SUM(T5:T25)</f>
        <v>216440</v>
      </c>
      <c r="U26" s="260">
        <f t="shared" si="4"/>
        <v>114.98270796920903</v>
      </c>
      <c r="V26" s="257">
        <f>SUM(V5:V25)</f>
        <v>135409</v>
      </c>
      <c r="W26" s="258">
        <f>SUM(W6:W25)</f>
        <v>2916</v>
      </c>
      <c r="X26" s="258">
        <f>SUM(X5:X25)</f>
        <v>54362</v>
      </c>
      <c r="Y26" s="258">
        <f>SUM(Y5:Y25)</f>
        <v>56798</v>
      </c>
      <c r="Z26" s="260">
        <f>(Y26*100)/V26</f>
        <v>41.94551322290246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61585</v>
      </c>
      <c r="O27" s="249">
        <v>65914</v>
      </c>
      <c r="P27" s="250">
        <v>98.87930896071158</v>
      </c>
      <c r="Q27" s="262">
        <v>164429</v>
      </c>
      <c r="R27" s="263">
        <v>51405</v>
      </c>
      <c r="S27" s="264">
        <v>206211</v>
      </c>
      <c r="T27" s="249">
        <v>257616</v>
      </c>
      <c r="U27" s="253">
        <v>156.67309294589154</v>
      </c>
      <c r="V27" s="262">
        <v>70851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M16" sqref="M1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267"/>
      <c r="B1" s="380" t="s">
        <v>123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3">
        <v>42662</v>
      </c>
      <c r="P1" s="383"/>
    </row>
    <row r="2" spans="1:16" ht="18.75" customHeight="1" thickBot="1">
      <c r="A2" s="268" t="s">
        <v>124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269"/>
      <c r="P2" s="269"/>
    </row>
    <row r="3" spans="1:16" ht="15.75" customHeight="1">
      <c r="A3" s="384" t="s">
        <v>125</v>
      </c>
      <c r="B3" s="387" t="s">
        <v>126</v>
      </c>
      <c r="C3" s="387"/>
      <c r="D3" s="387"/>
      <c r="E3" s="388" t="s">
        <v>127</v>
      </c>
      <c r="F3" s="388"/>
      <c r="G3" s="388"/>
      <c r="H3" s="388"/>
      <c r="I3" s="388"/>
      <c r="J3" s="388"/>
      <c r="K3" s="390" t="s">
        <v>128</v>
      </c>
      <c r="L3" s="390"/>
      <c r="M3" s="387" t="s">
        <v>129</v>
      </c>
      <c r="N3" s="387"/>
      <c r="O3" s="387"/>
      <c r="P3" s="391"/>
    </row>
    <row r="4" spans="1:16" ht="17.25" customHeight="1">
      <c r="A4" s="385"/>
      <c r="B4" s="392" t="s">
        <v>130</v>
      </c>
      <c r="C4" s="376" t="s">
        <v>131</v>
      </c>
      <c r="D4" s="376"/>
      <c r="E4" s="389"/>
      <c r="F4" s="389"/>
      <c r="G4" s="389"/>
      <c r="H4" s="389"/>
      <c r="I4" s="389"/>
      <c r="J4" s="389"/>
      <c r="K4" s="376" t="s">
        <v>132</v>
      </c>
      <c r="L4" s="376"/>
      <c r="M4" s="374" t="s">
        <v>133</v>
      </c>
      <c r="N4" s="374"/>
      <c r="O4" s="374" t="s">
        <v>134</v>
      </c>
      <c r="P4" s="375"/>
    </row>
    <row r="5" spans="1:16" ht="16.5" customHeight="1">
      <c r="A5" s="385"/>
      <c r="B5" s="392"/>
      <c r="C5" s="376" t="s">
        <v>135</v>
      </c>
      <c r="D5" s="376"/>
      <c r="E5" s="376" t="s">
        <v>136</v>
      </c>
      <c r="F5" s="376"/>
      <c r="G5" s="377" t="s">
        <v>137</v>
      </c>
      <c r="H5" s="377"/>
      <c r="I5" s="377" t="s">
        <v>138</v>
      </c>
      <c r="J5" s="377"/>
      <c r="K5" s="378" t="s">
        <v>139</v>
      </c>
      <c r="L5" s="378"/>
      <c r="M5" s="378" t="s">
        <v>137</v>
      </c>
      <c r="N5" s="378"/>
      <c r="O5" s="378" t="s">
        <v>137</v>
      </c>
      <c r="P5" s="379"/>
    </row>
    <row r="6" spans="1:16" ht="17.25" customHeight="1" thickBot="1">
      <c r="A6" s="386"/>
      <c r="B6" s="393"/>
      <c r="C6" s="270" t="s">
        <v>150</v>
      </c>
      <c r="D6" s="270" t="s">
        <v>152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.75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922</v>
      </c>
      <c r="N8" s="290">
        <v>868</v>
      </c>
      <c r="O8" s="291">
        <v>3</v>
      </c>
      <c r="P8" s="292">
        <v>3</v>
      </c>
    </row>
    <row r="9" spans="1:16" ht="18.7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11.5</v>
      </c>
      <c r="H9" s="287">
        <v>9.8</v>
      </c>
      <c r="I9" s="285">
        <v>6.9</v>
      </c>
      <c r="J9" s="287">
        <v>8.9</v>
      </c>
      <c r="K9" s="288">
        <f t="shared" si="0"/>
        <v>10.008703220191471</v>
      </c>
      <c r="L9" s="289">
        <v>9.889001009081737</v>
      </c>
      <c r="M9" s="290">
        <v>1164</v>
      </c>
      <c r="N9" s="290">
        <v>1130</v>
      </c>
      <c r="O9" s="291">
        <v>4</v>
      </c>
      <c r="P9" s="292">
        <v>4</v>
      </c>
    </row>
    <row r="10" spans="1:16" ht="19.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2.8</v>
      </c>
      <c r="H10" s="287">
        <v>2.3</v>
      </c>
      <c r="I10" s="285">
        <v>2.8</v>
      </c>
      <c r="J10" s="287">
        <v>2.3</v>
      </c>
      <c r="K10" s="288">
        <f t="shared" si="0"/>
        <v>8.092485549132947</v>
      </c>
      <c r="L10" s="289">
        <v>7.718120805369127</v>
      </c>
      <c r="M10" s="290">
        <v>1119</v>
      </c>
      <c r="N10" s="290">
        <v>967</v>
      </c>
      <c r="O10" s="291">
        <v>3.5</v>
      </c>
      <c r="P10" s="292">
        <v>4</v>
      </c>
    </row>
    <row r="11" spans="1:16" ht="20.2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6.9</v>
      </c>
      <c r="H11" s="287">
        <v>6.5</v>
      </c>
      <c r="I11" s="285">
        <v>6.1</v>
      </c>
      <c r="J11" s="287">
        <v>5.7</v>
      </c>
      <c r="K11" s="288">
        <f t="shared" si="0"/>
        <v>10</v>
      </c>
      <c r="L11" s="289">
        <v>9.420289855072465</v>
      </c>
      <c r="M11" s="290">
        <v>2207</v>
      </c>
      <c r="N11" s="290">
        <v>2038.5</v>
      </c>
      <c r="O11" s="291">
        <v>5</v>
      </c>
      <c r="P11" s="292">
        <v>4.5</v>
      </c>
    </row>
    <row r="12" spans="1:16" ht="18.7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5</v>
      </c>
      <c r="H12" s="287">
        <v>5.6</v>
      </c>
      <c r="I12" s="285">
        <v>4.9</v>
      </c>
      <c r="J12" s="287">
        <v>5.5</v>
      </c>
      <c r="K12" s="288">
        <f t="shared" si="0"/>
        <v>10.70663811563169</v>
      </c>
      <c r="L12" s="289">
        <v>12.933025404157044</v>
      </c>
      <c r="M12" s="290">
        <v>2544.7</v>
      </c>
      <c r="N12" s="290">
        <v>2313.1</v>
      </c>
      <c r="O12" s="291">
        <v>9.9</v>
      </c>
      <c r="P12" s="292">
        <v>5</v>
      </c>
    </row>
    <row r="13" spans="1:16" ht="18.7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18.7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2862</v>
      </c>
      <c r="N14" s="290">
        <v>3468</v>
      </c>
      <c r="O14" s="291">
        <v>27</v>
      </c>
      <c r="P14" s="292">
        <v>10</v>
      </c>
    </row>
    <row r="15" spans="1:16" ht="20.2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1725.6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74.9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3325</v>
      </c>
      <c r="N16" s="290">
        <v>2967</v>
      </c>
      <c r="O16" s="291">
        <v>10</v>
      </c>
      <c r="P16" s="292">
        <v>8</v>
      </c>
    </row>
    <row r="17" spans="1:16" ht="19.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12.4</v>
      </c>
      <c r="H17" s="287">
        <v>11.3</v>
      </c>
      <c r="I17" s="285">
        <v>11</v>
      </c>
      <c r="J17" s="287">
        <v>10.9</v>
      </c>
      <c r="K17" s="288">
        <f t="shared" si="0"/>
        <v>13.05263157894737</v>
      </c>
      <c r="L17" s="289">
        <v>12.417582417582418</v>
      </c>
      <c r="M17" s="290">
        <v>1064.5</v>
      </c>
      <c r="N17" s="290">
        <v>980</v>
      </c>
      <c r="O17" s="291">
        <v>4.45</v>
      </c>
      <c r="P17" s="292">
        <v>5</v>
      </c>
    </row>
    <row r="18" spans="1:16" ht="19.5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1082.1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3886</v>
      </c>
      <c r="N18" s="290">
        <v>857.2</v>
      </c>
      <c r="O18" s="291">
        <v>6.5</v>
      </c>
      <c r="P18" s="292">
        <v>1.5</v>
      </c>
    </row>
    <row r="19" spans="1:16" ht="18.7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8.8</v>
      </c>
      <c r="H19" s="287">
        <v>7.8</v>
      </c>
      <c r="I19" s="285">
        <v>6.2</v>
      </c>
      <c r="J19" s="287">
        <v>7</v>
      </c>
      <c r="K19" s="288">
        <f t="shared" si="0"/>
        <v>6.358381502890174</v>
      </c>
      <c r="L19" s="289">
        <v>5.88235294117647</v>
      </c>
      <c r="M19" s="290">
        <v>1142</v>
      </c>
      <c r="N19" s="290">
        <v>1250</v>
      </c>
      <c r="O19" s="291">
        <v>4</v>
      </c>
      <c r="P19" s="292">
        <v>5</v>
      </c>
    </row>
    <row r="20" spans="1:16" ht="18.7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10.6</v>
      </c>
      <c r="H20" s="287">
        <v>12.4</v>
      </c>
      <c r="I20" s="285">
        <v>9.2</v>
      </c>
      <c r="J20" s="287">
        <v>11</v>
      </c>
      <c r="K20" s="288">
        <f t="shared" si="0"/>
        <v>8.27478532396565</v>
      </c>
      <c r="L20" s="289">
        <v>9.6875</v>
      </c>
      <c r="M20" s="290">
        <v>283</v>
      </c>
      <c r="N20" s="290">
        <v>276</v>
      </c>
      <c r="O20" s="291">
        <v>1</v>
      </c>
      <c r="P20" s="292">
        <v>0.5</v>
      </c>
    </row>
    <row r="21" spans="1:16" ht="20.2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5.2</v>
      </c>
      <c r="H21" s="287">
        <v>4.5</v>
      </c>
      <c r="I21" s="285">
        <v>4.7</v>
      </c>
      <c r="J21" s="287">
        <v>4.1</v>
      </c>
      <c r="K21" s="288">
        <f t="shared" si="0"/>
        <v>5.371900826446281</v>
      </c>
      <c r="L21" s="289">
        <v>4.812834224598931</v>
      </c>
      <c r="M21" s="290">
        <v>537.3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9.6</v>
      </c>
      <c r="H22" s="287">
        <v>9.7</v>
      </c>
      <c r="I22" s="285">
        <v>8.4</v>
      </c>
      <c r="J22" s="287">
        <v>9.2</v>
      </c>
      <c r="K22" s="288">
        <f t="shared" si="0"/>
        <v>9.411764705882351</v>
      </c>
      <c r="L22" s="289">
        <v>9.867751780264497</v>
      </c>
      <c r="M22" s="290">
        <v>2288.6</v>
      </c>
      <c r="N22" s="290">
        <v>2300</v>
      </c>
      <c r="O22" s="291">
        <v>6.8</v>
      </c>
      <c r="P22" s="292">
        <v>7.9</v>
      </c>
    </row>
    <row r="23" spans="1:16" ht="18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9344</v>
      </c>
      <c r="G23" s="285">
        <v>33.3</v>
      </c>
      <c r="H23" s="287">
        <v>36.5</v>
      </c>
      <c r="I23" s="285">
        <v>31.8</v>
      </c>
      <c r="J23" s="287">
        <v>34</v>
      </c>
      <c r="K23" s="288">
        <f t="shared" si="0"/>
        <v>17.085684966649563</v>
      </c>
      <c r="L23" s="289">
        <v>18.52791878172589</v>
      </c>
      <c r="M23" s="290">
        <v>978.4</v>
      </c>
      <c r="N23" s="290">
        <v>1180.9</v>
      </c>
      <c r="O23" s="291">
        <v>3</v>
      </c>
      <c r="P23" s="292">
        <v>1.3</v>
      </c>
    </row>
    <row r="24" spans="1:16" ht="18.7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932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576</v>
      </c>
      <c r="N24" s="290">
        <v>354</v>
      </c>
      <c r="O24" s="291">
        <v>2</v>
      </c>
      <c r="P24" s="292">
        <v>3</v>
      </c>
    </row>
    <row r="25" spans="1:16" ht="18.7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18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4.6</v>
      </c>
      <c r="H26" s="287">
        <v>5.4</v>
      </c>
      <c r="I26" s="285">
        <v>4.2</v>
      </c>
      <c r="J26" s="287">
        <v>5</v>
      </c>
      <c r="K26" s="288">
        <f>G26/D26*1000</f>
        <v>8.56610800744879</v>
      </c>
      <c r="L26" s="289">
        <v>9.075630252100842</v>
      </c>
      <c r="M26" s="290">
        <v>3518</v>
      </c>
      <c r="N26" s="290">
        <v>3683</v>
      </c>
      <c r="O26" s="291">
        <v>10</v>
      </c>
      <c r="P26" s="292">
        <v>10</v>
      </c>
    </row>
    <row r="27" spans="1:16" ht="18.7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42</v>
      </c>
      <c r="H27" s="287">
        <v>41.1</v>
      </c>
      <c r="I27" s="285">
        <v>40.7</v>
      </c>
      <c r="J27" s="287">
        <v>36.5</v>
      </c>
      <c r="K27" s="288">
        <f t="shared" si="0"/>
        <v>10.989010989010989</v>
      </c>
      <c r="L27" s="289">
        <v>10.753532182103612</v>
      </c>
      <c r="M27" s="290">
        <v>1858</v>
      </c>
      <c r="N27" s="290">
        <v>2522</v>
      </c>
      <c r="O27" s="291">
        <v>6</v>
      </c>
      <c r="P27" s="292">
        <v>8</v>
      </c>
    </row>
    <row r="28" spans="1:16" ht="17.2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20.2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65364.2</v>
      </c>
      <c r="F29" s="307">
        <v>64954.3</v>
      </c>
      <c r="G29" s="308">
        <f>SUM(G7:G28)</f>
        <v>257.09999999999997</v>
      </c>
      <c r="H29" s="309">
        <v>253</v>
      </c>
      <c r="I29" s="310">
        <f>SUM(I7:I28)</f>
        <v>231.80000000000004</v>
      </c>
      <c r="J29" s="309">
        <v>233.4</v>
      </c>
      <c r="K29" s="311">
        <f>G29/D29*1000</f>
        <v>10.974048147515791</v>
      </c>
      <c r="L29" s="311">
        <v>10.3</v>
      </c>
      <c r="M29" s="310">
        <f>SUM(M7:M28)</f>
        <v>30882.899999999998</v>
      </c>
      <c r="N29" s="312">
        <v>28772</v>
      </c>
      <c r="O29" s="310">
        <f>SUM(O7:O28)</f>
        <v>111.85</v>
      </c>
      <c r="P29" s="312">
        <v>87.9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2016-10-18T05:23:40Z</cp:lastPrinted>
  <dcterms:created xsi:type="dcterms:W3CDTF">2015-09-15T07:38:08Z</dcterms:created>
  <dcterms:modified xsi:type="dcterms:W3CDTF">2016-10-19T06:58:28Z</dcterms:modified>
  <cp:category/>
  <cp:version/>
  <cp:contentType/>
  <cp:contentStatus/>
</cp:coreProperties>
</file>