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<sst xmlns="http://schemas.openxmlformats.org/spreadsheetml/2006/main" count="354" uniqueCount="153">
  <si>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</si>
  <si>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</si>
  <si>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</si>
  <si>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</si>
  <si>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</si>
  <si>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</si>
  <si>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</si>
  <si>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</si>
  <si>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</si>
  <si>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</si>
  <si>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</si>
  <si>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</si>
  <si>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</si>
  <si>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</si>
  <si>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</si>
  <si>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</si>
  <si>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</si>
  <si>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</si>
  <si>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</si>
  <si>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</si>
  <si>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</si>
  <si>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</si>
  <si>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</si>
  <si>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</si>
  <si>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</si>
  <si>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</si>
  <si>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</si>
  <si>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</si>
  <si>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</si>
  <si>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</si>
  <si>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</si>
  <si>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</si>
  <si>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</si>
  <si>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</si>
  <si>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</si>
  <si>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</si>
  <si>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</si>
  <si>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</si>
  <si>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</si>
  <si>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</si>
  <si>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</si>
  <si>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</si>
  <si>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</si>
  <si>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</si>
  <si>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</si>
  <si>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</si>
  <si>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</si>
  <si>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</si>
  <si>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</si>
  <si>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</si>
  <si>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</si>
  <si>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</si>
  <si>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</si>
  <si>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</si>
  <si>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</si>
  <si>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</si>
  <si>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</si>
  <si>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</si>
  <si>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</si>
  <si>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</si>
  <si>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</si>
  <si>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</si>
  <si>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</si>
  <si>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</si>
  <si>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</si>
  <si>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</si>
  <si>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</si>
  <si>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</si>
  <si>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</si>
  <si>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</si>
  <si>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</si>
  <si>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</si>
  <si>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</si>
  <si>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</si>
  <si>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</si>
  <si>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</si>
  <si>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</si>
  <si>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</si>
  <si>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</si>
  <si>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</si>
  <si>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</si>
  <si>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</si>
  <si>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</si>
  <si>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</si>
  <si>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</si>
  <si>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</si>
  <si>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</si>
  <si>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</si>
  <si>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</si>
  <si>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</si>
  <si>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</si>
  <si>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</si>
  <si>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</si>
  <si>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</si>
  <si>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</si>
  <si>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</si>
  <si>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</si>
  <si>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</si>
  <si>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</si>
  <si>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</si>
  <si>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</si>
  <si>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</si>
  <si>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</si>
  <si>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</si>
  <si>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</si>
  <si>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</si>
  <si>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</si>
  <si>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</si>
  <si>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</si>
  <si>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</si>
  <si>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</si>
  <si>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</si>
  <si>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</si>
  <si>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</si>
  <si>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</si>
  <si>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</si>
  <si>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</si>
  <si>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</si>
  <si>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</si>
  <si>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</si>
  <si>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</si>
  <si>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</si>
  <si>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</si>
  <si>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</si>
  <si>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</si>
  <si>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</si>
  <si>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</si>
  <si>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</si>
  <si>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</si>
  <si>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</si>
  <si>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</si>
  <si>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</si>
  <si>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</si>
  <si>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</si>
  <si>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</si>
  <si>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</si>
  <si>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</si>
  <si>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</si>
  <si>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</si>
  <si>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</si>
  <si>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</si>
  <si>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</si>
  <si>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</si>
  <si>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</si>
  <si>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</si>
  <si>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</si>
  <si>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</si>
  <si>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</si>
  <si>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</si>
  <si>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</si>
  <si>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21.10</t>
  </si>
  <si>
    <t xml:space="preserve">Уборка сельскохозяйственных культур     24.10.2016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</si>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</sst>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6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4" t="s">
        <v>151</v>
      </c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3"/>
      <c r="BR1" s="323"/>
      <c r="BS1" s="323"/>
      <c r="BT1" s="323"/>
      <c r="BU1" s="323"/>
    </row>
    <row r="2" spans="1:73" ht="16.5">
      <c r="A2" s="5"/>
      <c r="B2" s="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6" t="s">
        <v>17</v>
      </c>
      <c r="B4" s="318" t="s">
        <v>31</v>
      </c>
      <c r="C4" s="320" t="s">
        <v>32</v>
      </c>
      <c r="D4" s="321"/>
      <c r="E4" s="321"/>
      <c r="F4" s="321"/>
      <c r="G4" s="322"/>
      <c r="H4" s="320" t="s">
        <v>25</v>
      </c>
      <c r="I4" s="321"/>
      <c r="J4" s="321"/>
      <c r="K4" s="321"/>
      <c r="L4" s="322"/>
      <c r="M4" s="320" t="s">
        <v>26</v>
      </c>
      <c r="N4" s="321"/>
      <c r="O4" s="321"/>
      <c r="P4" s="321"/>
      <c r="Q4" s="322"/>
      <c r="R4" s="320" t="s">
        <v>42</v>
      </c>
      <c r="S4" s="327"/>
      <c r="T4" s="327"/>
      <c r="U4" s="327"/>
      <c r="V4" s="328"/>
      <c r="W4" s="320" t="s">
        <v>33</v>
      </c>
      <c r="X4" s="321"/>
      <c r="Y4" s="321"/>
      <c r="Z4" s="321"/>
      <c r="AA4" s="321"/>
      <c r="AB4" s="322"/>
      <c r="AC4" s="320" t="s">
        <v>34</v>
      </c>
      <c r="AD4" s="321"/>
      <c r="AE4" s="321"/>
      <c r="AF4" s="321"/>
      <c r="AG4" s="322"/>
      <c r="AH4" s="320" t="s">
        <v>35</v>
      </c>
      <c r="AI4" s="321"/>
      <c r="AJ4" s="321"/>
      <c r="AK4" s="321"/>
      <c r="AL4" s="322"/>
      <c r="AM4" s="320" t="s">
        <v>36</v>
      </c>
      <c r="AN4" s="321"/>
      <c r="AO4" s="321"/>
      <c r="AP4" s="321"/>
      <c r="AQ4" s="322"/>
      <c r="AR4" s="320" t="s">
        <v>37</v>
      </c>
      <c r="AS4" s="321"/>
      <c r="AT4" s="321"/>
      <c r="AU4" s="321"/>
      <c r="AV4" s="322"/>
      <c r="AW4" s="320" t="s">
        <v>38</v>
      </c>
      <c r="AX4" s="321"/>
      <c r="AY4" s="321"/>
      <c r="AZ4" s="321"/>
      <c r="BA4" s="322"/>
      <c r="BB4" s="320" t="s">
        <v>39</v>
      </c>
      <c r="BC4" s="321"/>
      <c r="BD4" s="321"/>
      <c r="BE4" s="321"/>
      <c r="BF4" s="322"/>
      <c r="BG4" s="320" t="s">
        <v>40</v>
      </c>
      <c r="BH4" s="321"/>
      <c r="BI4" s="321"/>
      <c r="BJ4" s="321"/>
      <c r="BK4" s="322"/>
      <c r="BL4" s="320" t="s">
        <v>41</v>
      </c>
      <c r="BM4" s="321"/>
      <c r="BN4" s="321"/>
      <c r="BO4" s="321"/>
      <c r="BP4" s="322"/>
      <c r="BQ4" s="329" t="s">
        <v>27</v>
      </c>
      <c r="BR4" s="330"/>
      <c r="BS4" s="330"/>
      <c r="BT4" s="330"/>
      <c r="BU4" s="314"/>
    </row>
    <row r="5" spans="1:73" ht="81.75" customHeight="1">
      <c r="A5" s="317"/>
      <c r="B5" s="319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>
        <v>250</v>
      </c>
      <c r="C10" s="83">
        <f t="shared" si="12"/>
        <v>19879</v>
      </c>
      <c r="D10" s="84">
        <f t="shared" si="0"/>
        <v>19564</v>
      </c>
      <c r="E10" s="85">
        <f t="shared" si="1"/>
        <v>98.41541325016348</v>
      </c>
      <c r="F10" s="84">
        <f t="shared" si="2"/>
        <v>40244</v>
      </c>
      <c r="G10" s="86">
        <f t="shared" si="3"/>
        <v>20.570435493764055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400</v>
      </c>
      <c r="AT10" s="100">
        <f>AS10/AR10*100</f>
        <v>55.94405594405595</v>
      </c>
      <c r="AU10" s="97">
        <v>800</v>
      </c>
      <c r="AV10" s="86">
        <f>AU10/AS10*10</f>
        <v>20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20869</v>
      </c>
      <c r="E11" s="85">
        <f t="shared" si="1"/>
        <v>99.90425582842644</v>
      </c>
      <c r="F11" s="84">
        <f t="shared" si="2"/>
        <v>55719</v>
      </c>
      <c r="G11" s="86">
        <f t="shared" si="3"/>
        <v>26.69941060903733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100</v>
      </c>
      <c r="AT11" s="100">
        <f>AS11/AR11*100</f>
        <v>83.33333333333334</v>
      </c>
      <c r="AU11" s="97">
        <v>500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120768</v>
      </c>
      <c r="G12" s="86">
        <f t="shared" si="3"/>
        <v>20.561855143528447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>
        <v>87</v>
      </c>
      <c r="C22" s="83">
        <f t="shared" si="12"/>
        <v>36430</v>
      </c>
      <c r="D22" s="84">
        <f t="shared" si="19"/>
        <v>35186</v>
      </c>
      <c r="E22" s="85">
        <f t="shared" si="20"/>
        <v>96.58523195168817</v>
      </c>
      <c r="F22" s="84">
        <f t="shared" si="21"/>
        <v>83717</v>
      </c>
      <c r="G22" s="86">
        <f t="shared" si="22"/>
        <v>23.7927016426988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581</v>
      </c>
      <c r="AT22" s="100">
        <f>AS22/AR22*100</f>
        <v>31.835616438356162</v>
      </c>
      <c r="AU22" s="97">
        <v>3342</v>
      </c>
      <c r="AV22" s="86">
        <f>AU22/AS22*10</f>
        <v>57.52151462994837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42340</v>
      </c>
      <c r="E26" s="85">
        <f>D26/C26*100</f>
        <v>92.3627320520931</v>
      </c>
      <c r="F26" s="84">
        <f>K26+P26+U26+AA26+AF26+AK26+AP26+AU26+AZ26+BE26+BJ26+BO26</f>
        <v>139372</v>
      </c>
      <c r="G26" s="86">
        <f>F26/D26*10</f>
        <v>32.91733585262163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525</v>
      </c>
      <c r="AT26" s="100">
        <f>AS26/AR26*100</f>
        <v>13.040238450074515</v>
      </c>
      <c r="AU26" s="97">
        <v>2049</v>
      </c>
      <c r="AV26" s="86">
        <f>AU26/AS26*10</f>
        <v>39.02857142857143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337</v>
      </c>
      <c r="C28" s="122">
        <f>SUM(C6:C26)</f>
        <v>541216</v>
      </c>
      <c r="D28" s="123">
        <f>SUM(D6:D26)</f>
        <v>533179</v>
      </c>
      <c r="E28" s="124">
        <f>D28/C28*100</f>
        <v>98.51501064270089</v>
      </c>
      <c r="F28" s="123">
        <f>SUM(F6:F26)</f>
        <v>1309173.5</v>
      </c>
      <c r="G28" s="125">
        <f>F28/D28*10</f>
        <v>24.554108470138548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3087</v>
      </c>
      <c r="AT28" s="172">
        <f>AS28/AR28*100</f>
        <v>29.293983678117293</v>
      </c>
      <c r="AU28" s="80">
        <f>SUM(AU7:AU27)</f>
        <v>12164</v>
      </c>
      <c r="AV28" s="166">
        <f>AU28/AS28*10</f>
        <v>39.40395205701328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2443</v>
      </c>
      <c r="BP28" s="166">
        <f>BO28/BM28*10</f>
        <v>15.925684485006519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712</v>
      </c>
      <c r="C29" s="137">
        <v>522151</v>
      </c>
      <c r="D29" s="138">
        <v>516532</v>
      </c>
      <c r="E29" s="139">
        <v>98.92387451139612</v>
      </c>
      <c r="F29" s="138">
        <v>894223.9</v>
      </c>
      <c r="G29" s="140">
        <v>17.312071662549464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2189</v>
      </c>
      <c r="AT29" s="100">
        <f>AS29/AR29*100</f>
        <v>26.259596928982727</v>
      </c>
      <c r="AU29" s="171">
        <v>8109</v>
      </c>
      <c r="AV29" s="86">
        <f>AU29/AS29*10</f>
        <v>37.04431247144815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="75" zoomScaleSheetLayoutView="75" zoomScalePageLayoutView="0" workbookViewId="0" topLeftCell="A1">
      <pane xSplit="1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X26" sqref="AX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39" t="s">
        <v>53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6">
        <v>42667</v>
      </c>
      <c r="O2" s="341"/>
      <c r="P2" s="341"/>
      <c r="Q2" s="5"/>
      <c r="R2" s="5"/>
      <c r="S2" s="336"/>
      <c r="T2" s="341"/>
      <c r="U2" s="341"/>
      <c r="V2" s="5"/>
      <c r="W2" s="5"/>
      <c r="X2" s="336"/>
      <c r="Y2" s="341"/>
      <c r="Z2" s="341"/>
      <c r="AA2" s="5"/>
      <c r="AB2" s="336"/>
      <c r="AC2" s="337"/>
      <c r="AD2" s="337"/>
      <c r="AE2" s="337"/>
      <c r="AF2" s="4"/>
      <c r="AG2" s="4"/>
      <c r="AH2" s="334"/>
      <c r="AI2" s="335"/>
      <c r="AJ2" s="33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2"/>
      <c r="BD2" s="333"/>
    </row>
    <row r="3" spans="1:56" ht="15.75">
      <c r="A3" s="315" t="s">
        <v>17</v>
      </c>
      <c r="B3" s="331" t="s">
        <v>54</v>
      </c>
      <c r="C3" s="331"/>
      <c r="D3" s="331"/>
      <c r="E3" s="331"/>
      <c r="F3" s="331"/>
      <c r="G3" s="331" t="s">
        <v>55</v>
      </c>
      <c r="H3" s="331"/>
      <c r="I3" s="331"/>
      <c r="J3" s="331"/>
      <c r="K3" s="331"/>
      <c r="L3" s="331" t="s">
        <v>56</v>
      </c>
      <c r="M3" s="331"/>
      <c r="N3" s="331"/>
      <c r="O3" s="331"/>
      <c r="P3" s="331"/>
      <c r="Q3" s="331" t="s">
        <v>57</v>
      </c>
      <c r="R3" s="331"/>
      <c r="S3" s="331"/>
      <c r="T3" s="331"/>
      <c r="U3" s="331"/>
      <c r="V3" s="331" t="s">
        <v>58</v>
      </c>
      <c r="W3" s="331"/>
      <c r="X3" s="331"/>
      <c r="Y3" s="331"/>
      <c r="Z3" s="331"/>
      <c r="AA3" s="331" t="s">
        <v>59</v>
      </c>
      <c r="AB3" s="331"/>
      <c r="AC3" s="331"/>
      <c r="AD3" s="331"/>
      <c r="AE3" s="331"/>
      <c r="AF3" s="331" t="s">
        <v>60</v>
      </c>
      <c r="AG3" s="331"/>
      <c r="AH3" s="331"/>
      <c r="AI3" s="331"/>
      <c r="AJ3" s="331"/>
      <c r="AK3" s="331" t="s">
        <v>61</v>
      </c>
      <c r="AL3" s="331"/>
      <c r="AM3" s="331"/>
      <c r="AN3" s="331"/>
      <c r="AO3" s="331" t="s">
        <v>62</v>
      </c>
      <c r="AP3" s="331"/>
      <c r="AQ3" s="331"/>
      <c r="AR3" s="331"/>
      <c r="AS3" s="331"/>
      <c r="AT3" s="331" t="s">
        <v>63</v>
      </c>
      <c r="AU3" s="331"/>
      <c r="AV3" s="331"/>
      <c r="AW3" s="331"/>
      <c r="AX3" s="331"/>
      <c r="AY3" s="331"/>
      <c r="AZ3" s="331" t="s">
        <v>64</v>
      </c>
      <c r="BA3" s="331"/>
      <c r="BB3" s="331"/>
      <c r="BC3" s="331"/>
      <c r="BD3" s="338"/>
    </row>
    <row r="4" spans="1:56" ht="90.75" customHeight="1">
      <c r="A4" s="313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6954</v>
      </c>
      <c r="D6" s="49">
        <f>C6/B6*100</f>
        <v>99.5704467353952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4486</v>
      </c>
      <c r="D7" s="49">
        <f>C7/B7*100</f>
        <v>91.83213920163766</v>
      </c>
      <c r="E7" s="8">
        <v>5674</v>
      </c>
      <c r="F7" s="50">
        <f t="shared" si="0"/>
        <v>12.648238965670977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1314</v>
      </c>
      <c r="D8" s="49">
        <f>C8/B8*100</f>
        <v>67.5925925925926</v>
      </c>
      <c r="E8" s="8">
        <v>1135</v>
      </c>
      <c r="F8" s="50">
        <f t="shared" si="0"/>
        <v>8.637747336377474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3200</v>
      </c>
      <c r="D9" s="49">
        <f>C9/B9*100</f>
        <v>79.4044665012407</v>
      </c>
      <c r="E9" s="8">
        <v>4160</v>
      </c>
      <c r="F9" s="50">
        <f t="shared" si="0"/>
        <v>13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169</v>
      </c>
      <c r="BB9" s="173">
        <f>BA9/AZ9*100</f>
        <v>78.6046511627907</v>
      </c>
      <c r="BC9" s="8">
        <v>505</v>
      </c>
      <c r="BD9" s="52">
        <f>IF(BC9&gt;0,BC9/BA9*10,"")</f>
        <v>29.881656804733726</v>
      </c>
    </row>
    <row r="10" spans="1:56" ht="18" customHeight="1">
      <c r="A10" s="193" t="s">
        <v>16</v>
      </c>
      <c r="B10" s="45">
        <v>14811</v>
      </c>
      <c r="C10" s="8">
        <v>14731</v>
      </c>
      <c r="D10" s="49">
        <f aca="true" t="shared" si="4" ref="D10:D17">C10/B10*100</f>
        <v>99.4598609141854</v>
      </c>
      <c r="E10" s="8">
        <v>19029</v>
      </c>
      <c r="F10" s="50">
        <f t="shared" si="0"/>
        <v>12.917656642454688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13909</v>
      </c>
      <c r="D11" s="49">
        <f t="shared" si="4"/>
        <v>75.87692979106431</v>
      </c>
      <c r="E11" s="8">
        <v>12689</v>
      </c>
      <c r="F11" s="50">
        <f t="shared" si="0"/>
        <v>9.122870084118196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25641</v>
      </c>
      <c r="D12" s="49">
        <f t="shared" si="4"/>
        <v>88.49658314350796</v>
      </c>
      <c r="E12" s="8">
        <v>33675</v>
      </c>
      <c r="F12" s="50">
        <f t="shared" si="0"/>
        <v>13.133263133263133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>
        <v>10</v>
      </c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174</v>
      </c>
      <c r="BB12" s="173">
        <f>BA12/AZ12*100</f>
        <v>98.30508474576271</v>
      </c>
      <c r="BC12" s="8">
        <v>3324</v>
      </c>
      <c r="BD12" s="52">
        <f t="shared" si="6"/>
        <v>191.03448275862067</v>
      </c>
    </row>
    <row r="13" spans="1:56" ht="18" customHeight="1">
      <c r="A13" s="193" t="s">
        <v>5</v>
      </c>
      <c r="B13" s="45">
        <v>12667</v>
      </c>
      <c r="C13" s="8">
        <v>9317</v>
      </c>
      <c r="D13" s="49">
        <f t="shared" si="4"/>
        <v>73.553327544012</v>
      </c>
      <c r="E13" s="8">
        <v>8594</v>
      </c>
      <c r="F13" s="50">
        <f t="shared" si="0"/>
        <v>9.223999141354513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 t="shared" si="2"/>
        <v>33.33333333333333</v>
      </c>
      <c r="AX13" s="8">
        <v>7</v>
      </c>
      <c r="AY13" s="11">
        <f t="shared" si="3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11818</v>
      </c>
      <c r="D14" s="49">
        <f t="shared" si="4"/>
        <v>82.58560447239692</v>
      </c>
      <c r="E14" s="8">
        <v>15455</v>
      </c>
      <c r="F14" s="50">
        <f t="shared" si="0"/>
        <v>13.077508884752074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19410</v>
      </c>
      <c r="C17" s="8">
        <v>17297</v>
      </c>
      <c r="D17" s="49">
        <f t="shared" si="4"/>
        <v>89.11385883565173</v>
      </c>
      <c r="E17" s="8">
        <v>20903</v>
      </c>
      <c r="F17" s="50">
        <f t="shared" si="0"/>
        <v>12.084754581719373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4240</v>
      </c>
      <c r="D18" s="49">
        <f>C18/B18*100</f>
        <v>77.62724276821677</v>
      </c>
      <c r="E18" s="8">
        <v>4372</v>
      </c>
      <c r="F18" s="50">
        <f t="shared" si="0"/>
        <v>10.31132075471698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9688</v>
      </c>
      <c r="D19" s="49">
        <f>C19/B19*100</f>
        <v>97.16176913047839</v>
      </c>
      <c r="E19" s="8">
        <v>6848</v>
      </c>
      <c r="F19" s="50">
        <f t="shared" si="0"/>
        <v>7.068538398018167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8381</v>
      </c>
      <c r="AS19" s="50">
        <f t="shared" si="1"/>
        <v>119.72857142857143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14936</v>
      </c>
      <c r="D20" s="49">
        <f>C20/B20*100</f>
        <v>98.52242744063324</v>
      </c>
      <c r="E20" s="8">
        <v>21743</v>
      </c>
      <c r="F20" s="50">
        <f t="shared" si="0"/>
        <v>14.557445099089447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>
        <v>68</v>
      </c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31</v>
      </c>
      <c r="BB20" s="173">
        <f>BA20/AZ20*100</f>
        <v>93.93939393939394</v>
      </c>
      <c r="BC20" s="8">
        <v>620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1341</v>
      </c>
      <c r="D21" s="49">
        <f>C21/B21*100</f>
        <v>36.800219538968165</v>
      </c>
      <c r="E21" s="8">
        <v>1806</v>
      </c>
      <c r="F21" s="50">
        <f t="shared" si="0"/>
        <v>13.467561521252795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6"/>
        <v>89.09090909090908</v>
      </c>
    </row>
    <row r="22" spans="1:56" ht="18" customHeight="1">
      <c r="A22" s="193" t="s">
        <v>11</v>
      </c>
      <c r="B22" s="45">
        <v>3506</v>
      </c>
      <c r="C22" s="8">
        <v>2842</v>
      </c>
      <c r="D22" s="49">
        <f aca="true" t="shared" si="9" ref="D22:D27">C22/B22*100</f>
        <v>81.06103822019395</v>
      </c>
      <c r="E22" s="8">
        <v>2774</v>
      </c>
      <c r="F22" s="50">
        <f t="shared" si="0"/>
        <v>9.76073187895848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6473</v>
      </c>
      <c r="D23" s="49">
        <f t="shared" si="9"/>
        <v>85.20468606028696</v>
      </c>
      <c r="E23" s="8">
        <v>7969</v>
      </c>
      <c r="F23" s="50">
        <f t="shared" si="0"/>
        <v>12.311138575621815</v>
      </c>
      <c r="G23" s="8">
        <v>1429</v>
      </c>
      <c r="H23" s="8">
        <v>1061</v>
      </c>
      <c r="I23" s="50">
        <f>H23/G23*100</f>
        <v>74.24772568229531</v>
      </c>
      <c r="J23" s="8">
        <v>34705</v>
      </c>
      <c r="K23" s="50">
        <f>J23/H23*10</f>
        <v>327.09707822808673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6514</v>
      </c>
      <c r="D24" s="49">
        <f t="shared" si="9"/>
        <v>78.83335350357014</v>
      </c>
      <c r="E24" s="8">
        <v>11002</v>
      </c>
      <c r="F24" s="50">
        <f t="shared" si="0"/>
        <v>16.889775867362605</v>
      </c>
      <c r="G24" s="8">
        <v>11451</v>
      </c>
      <c r="H24" s="8">
        <v>8327</v>
      </c>
      <c r="I24" s="50">
        <f>H24/G24*100</f>
        <v>72.71853986551393</v>
      </c>
      <c r="J24" s="8">
        <v>279787</v>
      </c>
      <c r="K24" s="50">
        <f>J24/H24*10</f>
        <v>335.99975981746127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>
        <v>37</v>
      </c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119</v>
      </c>
      <c r="BB24" s="173">
        <f>BA24/AZ24*100</f>
        <v>85</v>
      </c>
      <c r="BC24" s="8">
        <v>1928</v>
      </c>
      <c r="BD24" s="52">
        <f t="shared" si="6"/>
        <v>162.01680672268907</v>
      </c>
    </row>
    <row r="25" spans="1:56" ht="18" customHeight="1">
      <c r="A25" s="193" t="s">
        <v>13</v>
      </c>
      <c r="B25" s="45">
        <v>25153</v>
      </c>
      <c r="C25" s="8">
        <v>22920</v>
      </c>
      <c r="D25" s="49">
        <f t="shared" si="9"/>
        <v>91.12233133224666</v>
      </c>
      <c r="E25" s="8">
        <v>35291</v>
      </c>
      <c r="F25" s="50">
        <f t="shared" si="0"/>
        <v>15.397469458987782</v>
      </c>
      <c r="G25" s="8">
        <v>1847</v>
      </c>
      <c r="H25" s="8">
        <v>1786</v>
      </c>
      <c r="I25" s="50">
        <f>H25/G25*100</f>
        <v>96.69734704926908</v>
      </c>
      <c r="J25" s="8">
        <v>71440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>
        <v>10</v>
      </c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69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232419</v>
      </c>
      <c r="C26" s="192">
        <f>SUM(C6:C25)</f>
        <v>204938</v>
      </c>
      <c r="D26" s="180">
        <f t="shared" si="9"/>
        <v>88.17609575809206</v>
      </c>
      <c r="E26" s="192">
        <f>SUM(E6:E25)</f>
        <v>258170</v>
      </c>
      <c r="F26" s="56">
        <f t="shared" si="0"/>
        <v>12.5974685026691</v>
      </c>
      <c r="G26" s="192">
        <f>SUM(G23:G25)</f>
        <v>14727</v>
      </c>
      <c r="H26" s="192">
        <f>SUM(H23:H25)</f>
        <v>11174</v>
      </c>
      <c r="I26" s="56">
        <f>H26/G26*100</f>
        <v>75.87424458477626</v>
      </c>
      <c r="J26" s="192">
        <f>SUM(J23:J25)</f>
        <v>385932</v>
      </c>
      <c r="K26" s="56">
        <f>J26/H26*10</f>
        <v>345.383926973331</v>
      </c>
      <c r="L26" s="192">
        <f>SUM(L5:L25)</f>
        <v>4709</v>
      </c>
      <c r="M26" s="192">
        <f>SUM(M5:M25)</f>
        <v>4609</v>
      </c>
      <c r="N26" s="56">
        <f>M26/L26*100</f>
        <v>97.8764068804417</v>
      </c>
      <c r="O26" s="167">
        <f>SUM(O5:O25)</f>
        <v>5005</v>
      </c>
      <c r="P26" s="56">
        <f>O26/M26*10</f>
        <v>10.859188544152744</v>
      </c>
      <c r="Q26" s="192">
        <f>SUM(Q6:Q25)</f>
        <v>12124</v>
      </c>
      <c r="R26" s="192">
        <f>SUM(R5:R25)</f>
        <v>6633</v>
      </c>
      <c r="S26" s="180">
        <f>R26/Q26*100</f>
        <v>54.70966677664138</v>
      </c>
      <c r="T26" s="192">
        <f>SUM(T5:T25)</f>
        <v>4418</v>
      </c>
      <c r="U26" s="180">
        <f>T26/R26*10</f>
        <v>6.660636212875018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12093</v>
      </c>
      <c r="AQ26" s="56">
        <f>AP26/AO26*100</f>
        <v>92.73061881757533</v>
      </c>
      <c r="AR26" s="58">
        <f>SUM(AR6:AR25)</f>
        <v>175269</v>
      </c>
      <c r="AS26" s="56">
        <f>IF(AR26&gt;0,AR26/AP26*10,"")</f>
        <v>144.93425948896055</v>
      </c>
      <c r="AT26" s="192">
        <f>SUM(AT5:AT25)</f>
        <v>1849.8</v>
      </c>
      <c r="AU26" s="192">
        <f>SUM(AU5:AU25)</f>
        <v>1756.8</v>
      </c>
      <c r="AV26" s="192">
        <f>SUM(AV6:AV25)</f>
        <v>125</v>
      </c>
      <c r="AW26" s="56">
        <f>AU26/AT26*100</f>
        <v>94.97242945183262</v>
      </c>
      <c r="AX26" s="192">
        <f>SUM(AX5:AX25)</f>
        <v>27520</v>
      </c>
      <c r="AY26" s="56">
        <f>AX26/AU26*10</f>
        <v>156.64845173041894</v>
      </c>
      <c r="AZ26" s="192">
        <f>SUM(AZ5:AZ25)</f>
        <v>1282.7</v>
      </c>
      <c r="BA26" s="192">
        <f>SUM(BA5:BA25)</f>
        <v>1177.7</v>
      </c>
      <c r="BB26" s="169">
        <f>BA26/AZ26*100</f>
        <v>91.81414204412567</v>
      </c>
      <c r="BC26" s="192">
        <f>SUM(BC5:BC25)</f>
        <v>19690.4</v>
      </c>
      <c r="BD26" s="59">
        <f>BC26/BA26*10</f>
        <v>167.19368260168125</v>
      </c>
    </row>
    <row r="27" spans="1:56" ht="15" customHeight="1" thickBot="1">
      <c r="A27" s="60" t="s">
        <v>15</v>
      </c>
      <c r="B27" s="12">
        <v>170985</v>
      </c>
      <c r="C27" s="12">
        <v>145696</v>
      </c>
      <c r="D27" s="49">
        <f t="shared" si="9"/>
        <v>85.20981372635028</v>
      </c>
      <c r="E27" s="12">
        <v>179107</v>
      </c>
      <c r="F27" s="50">
        <f t="shared" si="0"/>
        <v>12.293199538765649</v>
      </c>
      <c r="G27" s="12">
        <v>13466</v>
      </c>
      <c r="H27" s="12">
        <v>11994</v>
      </c>
      <c r="I27" s="50">
        <f>H27/G27*100</f>
        <v>89.06876578048418</v>
      </c>
      <c r="J27" s="12">
        <v>364100</v>
      </c>
      <c r="K27" s="50">
        <f>J27/H27*10</f>
        <v>303.5684508921127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5486</v>
      </c>
      <c r="U27" s="184">
        <f>T27/R27*10</f>
        <v>10.197026022304833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14371</v>
      </c>
      <c r="AQ27" s="50">
        <f>AP27/AO27*100</f>
        <v>99.38450899031812</v>
      </c>
      <c r="AR27" s="12">
        <v>246445</v>
      </c>
      <c r="AS27" s="50">
        <f>IF(AR27&gt;0,AR27/AP27*10,"")</f>
        <v>171.48771832161995</v>
      </c>
      <c r="AT27" s="12">
        <v>1736</v>
      </c>
      <c r="AU27" s="12">
        <v>1709</v>
      </c>
      <c r="AV27" s="53"/>
      <c r="AW27" s="50">
        <f>AU27/AT27*100</f>
        <v>98.4447004608295</v>
      </c>
      <c r="AX27" s="61">
        <v>27801</v>
      </c>
      <c r="AY27" s="50">
        <f>AX27/AU27*10</f>
        <v>162.67407840842597</v>
      </c>
      <c r="AZ27" s="12">
        <v>1195</v>
      </c>
      <c r="BA27" s="12">
        <v>1137</v>
      </c>
      <c r="BB27" s="173">
        <f>BA27/AZ27*100</f>
        <v>95.14644351464435</v>
      </c>
      <c r="BC27" s="12">
        <v>18356</v>
      </c>
      <c r="BD27" s="174">
        <f>BC27/BA27*10</f>
        <v>161.4423922603342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18" sqref="L18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2" t="s">
        <v>99</v>
      </c>
      <c r="C1" s="343"/>
      <c r="D1" s="343"/>
      <c r="E1" s="343"/>
      <c r="F1" s="343"/>
      <c r="G1" s="343"/>
      <c r="H1" s="343"/>
      <c r="I1" s="344"/>
      <c r="J1" s="344"/>
      <c r="K1" s="344"/>
    </row>
    <row r="2" spans="1:12" ht="19.5" thickBot="1">
      <c r="A2" s="1"/>
      <c r="B2" s="345"/>
      <c r="C2" s="345"/>
      <c r="D2" s="345"/>
      <c r="E2" s="345"/>
      <c r="F2" s="345"/>
      <c r="G2" s="345"/>
      <c r="H2" s="345"/>
      <c r="I2" s="346"/>
      <c r="J2" s="346"/>
      <c r="K2" s="346"/>
      <c r="L2" s="195">
        <v>42667</v>
      </c>
    </row>
    <row r="3" spans="1:12" ht="16.5">
      <c r="A3" s="347" t="s">
        <v>100</v>
      </c>
      <c r="B3" s="349" t="s">
        <v>101</v>
      </c>
      <c r="C3" s="350"/>
      <c r="D3" s="350"/>
      <c r="E3" s="350"/>
      <c r="F3" s="350"/>
      <c r="G3" s="350"/>
      <c r="H3" s="350"/>
      <c r="I3" s="351"/>
      <c r="J3" s="352" t="s">
        <v>102</v>
      </c>
      <c r="K3" s="353"/>
      <c r="L3" s="354"/>
    </row>
    <row r="4" spans="1:12" ht="16.5">
      <c r="A4" s="348"/>
      <c r="B4" s="358" t="s">
        <v>103</v>
      </c>
      <c r="C4" s="359"/>
      <c r="D4" s="359"/>
      <c r="E4" s="360"/>
      <c r="F4" s="358" t="s">
        <v>104</v>
      </c>
      <c r="G4" s="359"/>
      <c r="H4" s="359"/>
      <c r="I4" s="361"/>
      <c r="J4" s="355"/>
      <c r="K4" s="356"/>
      <c r="L4" s="357"/>
    </row>
    <row r="5" spans="1:12" ht="19.5" thickBot="1">
      <c r="A5" s="348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11193</v>
      </c>
      <c r="L7" s="217">
        <f>IF(K7&gt;0,K7/J7*100,"")</f>
        <v>270.6237911025145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9159</v>
      </c>
      <c r="L8" s="217">
        <f aca="true" t="shared" si="2" ref="L8:L28">IF(K8&gt;0,K8/J8*100,"")</f>
        <v>120.00786163522012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3500</v>
      </c>
      <c r="L9" s="217">
        <f t="shared" si="2"/>
        <v>71.32667617689016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18342</v>
      </c>
      <c r="L11" s="217">
        <f t="shared" si="2"/>
        <v>105.60801473975128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27606</v>
      </c>
      <c r="L12" s="217">
        <f t="shared" si="2"/>
        <v>100.2942779291553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73241</v>
      </c>
      <c r="L13" s="217">
        <f t="shared" si="2"/>
        <v>108.00117968001179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17612</v>
      </c>
      <c r="L15" s="217">
        <f t="shared" si="2"/>
        <v>100.19912385503784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12200</v>
      </c>
      <c r="L17" s="217">
        <f t="shared" si="2"/>
        <v>134.31685566442806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19885</v>
      </c>
      <c r="L18" s="217">
        <f t="shared" si="2"/>
        <v>93.12072679591645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12227</v>
      </c>
      <c r="L19" s="217">
        <f>IF(K19&gt;0,K19/J19*100,"")</f>
        <v>100.19667294927477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15230</v>
      </c>
      <c r="L20" s="217">
        <f t="shared" si="2"/>
        <v>75.68830136169366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22615</v>
      </c>
      <c r="L21" s="217">
        <f t="shared" si="2"/>
        <v>86.84715821812597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20624</v>
      </c>
      <c r="L22" s="217">
        <f t="shared" si="2"/>
        <v>128.0834678921873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51851</v>
      </c>
      <c r="L25" s="217">
        <f t="shared" si="2"/>
        <v>77.51334220322008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40735</v>
      </c>
      <c r="L26" s="217">
        <f t="shared" si="2"/>
        <v>87.16165614635713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440732</v>
      </c>
      <c r="L28" s="234">
        <f t="shared" si="2"/>
        <v>97.80829457089088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2" sqref="T2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5" t="s">
        <v>111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238">
        <v>42667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8" t="s">
        <v>17</v>
      </c>
      <c r="B3" s="370" t="s">
        <v>113</v>
      </c>
      <c r="C3" s="371"/>
      <c r="D3" s="371"/>
      <c r="E3" s="371"/>
      <c r="F3" s="372"/>
      <c r="G3" s="362" t="s">
        <v>114</v>
      </c>
      <c r="H3" s="363"/>
      <c r="I3" s="363"/>
      <c r="J3" s="363"/>
      <c r="K3" s="364"/>
      <c r="L3" s="362" t="s">
        <v>115</v>
      </c>
      <c r="M3" s="363"/>
      <c r="N3" s="363"/>
      <c r="O3" s="363"/>
      <c r="P3" s="364"/>
      <c r="Q3" s="362" t="s">
        <v>116</v>
      </c>
      <c r="R3" s="363"/>
      <c r="S3" s="363"/>
      <c r="T3" s="363"/>
      <c r="U3" s="364"/>
      <c r="V3" s="362" t="s">
        <v>117</v>
      </c>
      <c r="W3" s="363"/>
      <c r="X3" s="363"/>
      <c r="Y3" s="363"/>
      <c r="Z3" s="364"/>
    </row>
    <row r="4" spans="1:26" ht="33.75" customHeight="1">
      <c r="A4" s="369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/>
      <c r="Y25" s="249">
        <f>SUM(W25:X25)</f>
        <v>1590</v>
      </c>
      <c r="Z25" s="253">
        <f>(Y25*100)/V25</f>
        <v>11.751662971175167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54362</v>
      </c>
      <c r="Y26" s="258">
        <f>SUM(Y5:Y25)</f>
        <v>56798</v>
      </c>
      <c r="Z26" s="260">
        <f>(Y26*100)/V26</f>
        <v>41.94551322290246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61585</v>
      </c>
      <c r="O27" s="249">
        <v>65914</v>
      </c>
      <c r="P27" s="250">
        <v>98.87930896071158</v>
      </c>
      <c r="Q27" s="262">
        <v>164429</v>
      </c>
      <c r="R27" s="263">
        <v>51405</v>
      </c>
      <c r="S27" s="264">
        <v>206211</v>
      </c>
      <c r="T27" s="249">
        <v>257616</v>
      </c>
      <c r="U27" s="253">
        <v>156.67309294589154</v>
      </c>
      <c r="V27" s="262">
        <v>70851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18" sqref="P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267"/>
      <c r="B1" s="379" t="s">
        <v>123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2">
        <v>42667</v>
      </c>
      <c r="P1" s="382"/>
    </row>
    <row r="2" spans="1:16" ht="18.75" customHeight="1" thickBot="1">
      <c r="A2" s="268" t="s">
        <v>124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269"/>
      <c r="P2" s="269"/>
    </row>
    <row r="3" spans="1:16" ht="15.75" customHeight="1">
      <c r="A3" s="383" t="s">
        <v>125</v>
      </c>
      <c r="B3" s="386" t="s">
        <v>126</v>
      </c>
      <c r="C3" s="386"/>
      <c r="D3" s="386"/>
      <c r="E3" s="387" t="s">
        <v>127</v>
      </c>
      <c r="F3" s="387"/>
      <c r="G3" s="387"/>
      <c r="H3" s="387"/>
      <c r="I3" s="387"/>
      <c r="J3" s="387"/>
      <c r="K3" s="389" t="s">
        <v>128</v>
      </c>
      <c r="L3" s="389"/>
      <c r="M3" s="386" t="s">
        <v>129</v>
      </c>
      <c r="N3" s="386"/>
      <c r="O3" s="386"/>
      <c r="P3" s="390"/>
    </row>
    <row r="4" spans="1:16" ht="17.25" customHeight="1">
      <c r="A4" s="384"/>
      <c r="B4" s="391" t="s">
        <v>130</v>
      </c>
      <c r="C4" s="375" t="s">
        <v>131</v>
      </c>
      <c r="D4" s="375"/>
      <c r="E4" s="388"/>
      <c r="F4" s="388"/>
      <c r="G4" s="388"/>
      <c r="H4" s="388"/>
      <c r="I4" s="388"/>
      <c r="J4" s="388"/>
      <c r="K4" s="375" t="s">
        <v>132</v>
      </c>
      <c r="L4" s="375"/>
      <c r="M4" s="373" t="s">
        <v>133</v>
      </c>
      <c r="N4" s="373"/>
      <c r="O4" s="373" t="s">
        <v>134</v>
      </c>
      <c r="P4" s="374"/>
    </row>
    <row r="5" spans="1:16" ht="16.5" customHeight="1">
      <c r="A5" s="384"/>
      <c r="B5" s="391"/>
      <c r="C5" s="375" t="s">
        <v>135</v>
      </c>
      <c r="D5" s="375"/>
      <c r="E5" s="375" t="s">
        <v>136</v>
      </c>
      <c r="F5" s="375"/>
      <c r="G5" s="376" t="s">
        <v>137</v>
      </c>
      <c r="H5" s="376"/>
      <c r="I5" s="376" t="s">
        <v>138</v>
      </c>
      <c r="J5" s="376"/>
      <c r="K5" s="377" t="s">
        <v>139</v>
      </c>
      <c r="L5" s="377"/>
      <c r="M5" s="377" t="s">
        <v>137</v>
      </c>
      <c r="N5" s="377"/>
      <c r="O5" s="377" t="s">
        <v>137</v>
      </c>
      <c r="P5" s="378"/>
    </row>
    <row r="6" spans="1:16" ht="17.25" customHeight="1" thickBot="1">
      <c r="A6" s="385"/>
      <c r="B6" s="392"/>
      <c r="C6" s="270" t="s">
        <v>150</v>
      </c>
      <c r="D6" s="270" t="s">
        <v>152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.75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922</v>
      </c>
      <c r="N8" s="290">
        <v>868</v>
      </c>
      <c r="O8" s="291">
        <v>3</v>
      </c>
      <c r="P8" s="292">
        <v>3</v>
      </c>
    </row>
    <row r="9" spans="1:16" ht="18.7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11.8</v>
      </c>
      <c r="H9" s="287">
        <v>9.8</v>
      </c>
      <c r="I9" s="285">
        <v>9.2</v>
      </c>
      <c r="J9" s="287">
        <v>8.9</v>
      </c>
      <c r="K9" s="288">
        <f t="shared" si="0"/>
        <v>10.269799825935598</v>
      </c>
      <c r="L9" s="289">
        <v>9.889001009081737</v>
      </c>
      <c r="M9" s="290">
        <v>1184</v>
      </c>
      <c r="N9" s="290">
        <v>1130</v>
      </c>
      <c r="O9" s="291">
        <v>4</v>
      </c>
      <c r="P9" s="292">
        <v>4</v>
      </c>
    </row>
    <row r="10" spans="1:16" ht="19.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2.7</v>
      </c>
      <c r="H10" s="287">
        <v>2.3</v>
      </c>
      <c r="I10" s="285">
        <v>2.7</v>
      </c>
      <c r="J10" s="287">
        <v>2.3</v>
      </c>
      <c r="K10" s="288">
        <f t="shared" si="0"/>
        <v>7.803468208092486</v>
      </c>
      <c r="L10" s="289">
        <v>7.718120805369127</v>
      </c>
      <c r="M10" s="290">
        <v>1136.5</v>
      </c>
      <c r="N10" s="290">
        <v>967</v>
      </c>
      <c r="O10" s="291">
        <v>3.5</v>
      </c>
      <c r="P10" s="292">
        <v>4</v>
      </c>
    </row>
    <row r="11" spans="1:16" ht="20.2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6.3</v>
      </c>
      <c r="H11" s="287">
        <v>6.5</v>
      </c>
      <c r="I11" s="285">
        <v>5.5</v>
      </c>
      <c r="J11" s="287">
        <v>5.7</v>
      </c>
      <c r="K11" s="288">
        <f t="shared" si="0"/>
        <v>9.130434782608695</v>
      </c>
      <c r="L11" s="289">
        <v>9.420289855072465</v>
      </c>
      <c r="M11" s="290">
        <v>2232</v>
      </c>
      <c r="N11" s="290">
        <v>2038.5</v>
      </c>
      <c r="O11" s="291">
        <v>5</v>
      </c>
      <c r="P11" s="292">
        <v>4.5</v>
      </c>
    </row>
    <row r="12" spans="1:16" ht="18.7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5</v>
      </c>
      <c r="H12" s="287">
        <v>5.6</v>
      </c>
      <c r="I12" s="285">
        <v>4.9</v>
      </c>
      <c r="J12" s="287">
        <v>5.5</v>
      </c>
      <c r="K12" s="288">
        <f t="shared" si="0"/>
        <v>10.70663811563169</v>
      </c>
      <c r="L12" s="289">
        <v>12.933025404157044</v>
      </c>
      <c r="M12" s="290">
        <v>2544.7</v>
      </c>
      <c r="N12" s="290">
        <v>2313.1</v>
      </c>
      <c r="O12" s="291">
        <v>9.9</v>
      </c>
      <c r="P12" s="292">
        <v>5</v>
      </c>
    </row>
    <row r="13" spans="1:16" ht="18.7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18.7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2862</v>
      </c>
      <c r="N14" s="290">
        <v>3468</v>
      </c>
      <c r="O14" s="291">
        <v>27</v>
      </c>
      <c r="P14" s="292">
        <v>10</v>
      </c>
    </row>
    <row r="15" spans="1:16" ht="20.2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1751.2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76.1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3375</v>
      </c>
      <c r="N16" s="290">
        <v>2967</v>
      </c>
      <c r="O16" s="291">
        <v>10</v>
      </c>
      <c r="P16" s="292">
        <v>8</v>
      </c>
    </row>
    <row r="17" spans="1:16" ht="19.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12.4</v>
      </c>
      <c r="H17" s="287">
        <v>11.3</v>
      </c>
      <c r="I17" s="285">
        <v>11</v>
      </c>
      <c r="J17" s="287">
        <v>10.9</v>
      </c>
      <c r="K17" s="288">
        <f t="shared" si="0"/>
        <v>13.05263157894737</v>
      </c>
      <c r="L17" s="289">
        <v>12.417582417582418</v>
      </c>
      <c r="M17" s="290">
        <v>1064.5</v>
      </c>
      <c r="N17" s="290">
        <v>980</v>
      </c>
      <c r="O17" s="291">
        <v>4.45</v>
      </c>
      <c r="P17" s="292">
        <v>5</v>
      </c>
    </row>
    <row r="18" spans="1:16" ht="19.5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1103.7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2974.4</v>
      </c>
      <c r="N18" s="290">
        <v>857.2</v>
      </c>
      <c r="O18" s="291">
        <v>6.1</v>
      </c>
      <c r="P18" s="292">
        <v>1.5</v>
      </c>
    </row>
    <row r="19" spans="1:16" ht="18.7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8.7</v>
      </c>
      <c r="H19" s="287">
        <v>7.8</v>
      </c>
      <c r="I19" s="285">
        <v>7.9</v>
      </c>
      <c r="J19" s="287">
        <v>7</v>
      </c>
      <c r="K19" s="288">
        <f t="shared" si="0"/>
        <v>6.286127167630057</v>
      </c>
      <c r="L19" s="289">
        <v>5.88235294117647</v>
      </c>
      <c r="M19" s="290">
        <v>1161</v>
      </c>
      <c r="N19" s="290">
        <v>1250</v>
      </c>
      <c r="O19" s="291">
        <v>4</v>
      </c>
      <c r="P19" s="292">
        <v>5</v>
      </c>
    </row>
    <row r="20" spans="1:16" ht="18.7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10.5</v>
      </c>
      <c r="H20" s="287">
        <v>12.4</v>
      </c>
      <c r="I20" s="285">
        <v>9.3</v>
      </c>
      <c r="J20" s="287">
        <v>11</v>
      </c>
      <c r="K20" s="288">
        <f t="shared" si="0"/>
        <v>8.196721311475411</v>
      </c>
      <c r="L20" s="289">
        <v>9.6875</v>
      </c>
      <c r="M20" s="290">
        <v>288</v>
      </c>
      <c r="N20" s="290">
        <v>276</v>
      </c>
      <c r="O20" s="291">
        <v>1</v>
      </c>
      <c r="P20" s="292">
        <v>0.5</v>
      </c>
    </row>
    <row r="21" spans="1:16" ht="20.2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5.3</v>
      </c>
      <c r="H21" s="287">
        <v>4.5</v>
      </c>
      <c r="I21" s="285">
        <v>4.8</v>
      </c>
      <c r="J21" s="287">
        <v>4.1</v>
      </c>
      <c r="K21" s="288">
        <f t="shared" si="0"/>
        <v>5.475206611570248</v>
      </c>
      <c r="L21" s="289">
        <v>4.812834224598931</v>
      </c>
      <c r="M21" s="290">
        <v>546.8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9.4</v>
      </c>
      <c r="H22" s="287">
        <v>9.7</v>
      </c>
      <c r="I22" s="285">
        <v>8</v>
      </c>
      <c r="J22" s="287">
        <v>9.2</v>
      </c>
      <c r="K22" s="288">
        <f t="shared" si="0"/>
        <v>9.215686274509805</v>
      </c>
      <c r="L22" s="289">
        <v>9.867751780264497</v>
      </c>
      <c r="M22" s="290">
        <v>2325</v>
      </c>
      <c r="N22" s="290">
        <v>2300</v>
      </c>
      <c r="O22" s="291">
        <v>6.7</v>
      </c>
      <c r="P22" s="292">
        <v>7.9</v>
      </c>
    </row>
    <row r="23" spans="1:16" ht="18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9344</v>
      </c>
      <c r="G23" s="285">
        <v>33.9</v>
      </c>
      <c r="H23" s="287">
        <v>36.5</v>
      </c>
      <c r="I23" s="285">
        <v>32.3</v>
      </c>
      <c r="J23" s="287">
        <v>34</v>
      </c>
      <c r="K23" s="288">
        <f t="shared" si="0"/>
        <v>17.393535146228835</v>
      </c>
      <c r="L23" s="289">
        <v>18.52791878172589</v>
      </c>
      <c r="M23" s="290">
        <v>990.2</v>
      </c>
      <c r="N23" s="290">
        <v>1180.9</v>
      </c>
      <c r="O23" s="291">
        <v>2.2</v>
      </c>
      <c r="P23" s="292">
        <v>1.3</v>
      </c>
    </row>
    <row r="24" spans="1:16" ht="18.7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948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600</v>
      </c>
      <c r="N24" s="290">
        <v>354</v>
      </c>
      <c r="O24" s="291">
        <v>2</v>
      </c>
      <c r="P24" s="292">
        <v>3</v>
      </c>
    </row>
    <row r="25" spans="1:16" ht="18.7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18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4.8</v>
      </c>
      <c r="H26" s="287">
        <v>5.4</v>
      </c>
      <c r="I26" s="285">
        <v>4.4</v>
      </c>
      <c r="J26" s="287">
        <v>5</v>
      </c>
      <c r="K26" s="288">
        <f>G26/D26*1000</f>
        <v>8.938547486033519</v>
      </c>
      <c r="L26" s="289">
        <v>9.075630252100842</v>
      </c>
      <c r="M26" s="290">
        <v>3581</v>
      </c>
      <c r="N26" s="290">
        <v>3683</v>
      </c>
      <c r="O26" s="291">
        <v>12</v>
      </c>
      <c r="P26" s="292">
        <v>10</v>
      </c>
    </row>
    <row r="27" spans="1:16" ht="18.7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42</v>
      </c>
      <c r="H27" s="287">
        <v>41.1</v>
      </c>
      <c r="I27" s="285">
        <v>40.7</v>
      </c>
      <c r="J27" s="287">
        <v>36.5</v>
      </c>
      <c r="K27" s="288">
        <f t="shared" si="0"/>
        <v>10.989010989010989</v>
      </c>
      <c r="L27" s="289">
        <v>10.753532182103612</v>
      </c>
      <c r="M27" s="290">
        <v>1976</v>
      </c>
      <c r="N27" s="290">
        <v>2522</v>
      </c>
      <c r="O27" s="291">
        <v>6</v>
      </c>
      <c r="P27" s="292">
        <v>8</v>
      </c>
    </row>
    <row r="28" spans="1:16" ht="17.2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20.2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65427.4</v>
      </c>
      <c r="F29" s="307">
        <v>64954.3</v>
      </c>
      <c r="G29" s="308">
        <f>SUM(G7:G28)</f>
        <v>257.2</v>
      </c>
      <c r="H29" s="309">
        <v>253</v>
      </c>
      <c r="I29" s="310">
        <f>SUM(I7:I28)</f>
        <v>235.60000000000005</v>
      </c>
      <c r="J29" s="309">
        <v>233.4</v>
      </c>
      <c r="K29" s="311">
        <f>G29/D29*1000</f>
        <v>10.978316544305958</v>
      </c>
      <c r="L29" s="311">
        <v>10.3</v>
      </c>
      <c r="M29" s="310">
        <f>SUM(M7:M28)</f>
        <v>30371.7</v>
      </c>
      <c r="N29" s="312">
        <v>28772</v>
      </c>
      <c r="O29" s="310">
        <f>SUM(O7:O28)</f>
        <v>112.55</v>
      </c>
      <c r="P29" s="312">
        <v>87.9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2016-10-18T05:23:40Z</cp:lastPrinted>
  <dcterms:created xsi:type="dcterms:W3CDTF">2015-09-15T07:38:08Z</dcterms:created>
  <dcterms:modified xsi:type="dcterms:W3CDTF">2016-10-24T05:44:47Z</dcterms:modified>
  <cp:category/>
  <cp:version/>
  <cp:contentType/>
  <cp:contentStatus/>
</cp:coreProperties>
</file>