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<sst xmlns="http://schemas.openxmlformats.org/spreadsheetml/2006/main" count="354" uniqueCount="153">
  <si>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</si>
  <si>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</si>
  <si>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</si>
  <si>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</si>
  <si>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</si>
  <si>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</si>
  <si>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</si>
  <si>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</si>
  <si>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</si>
  <si>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</si>
  <si>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</si>
  <si>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</si>
  <si>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</si>
  <si>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</si>
  <si>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</si>
  <si>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</si>
  <si>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</si>
  <si>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</si>
  <si>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</si>
  <si>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</si>
  <si>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</si>
  <si>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</si>
  <si>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</si>
  <si>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</si>
  <si>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</si>
  <si>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</si>
  <si>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</si>
  <si>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</si>
  <si>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</si>
  <si>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</si>
  <si>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</si>
  <si>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</si>
  <si>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</si>
  <si>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</si>
  <si>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</si>
  <si>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</si>
  <si>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</si>
  <si>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</si>
  <si>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</si>
  <si>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</si>
  <si>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</si>
  <si>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</si>
  <si>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</si>
  <si>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</si>
  <si>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</si>
  <si>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</si>
  <si>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</si>
  <si>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</si>
  <si>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</si>
  <si>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</si>
  <si>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</si>
  <si>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</si>
  <si>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</si>
  <si>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</si>
  <si>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</si>
  <si>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</si>
  <si>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</si>
  <si>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</si>
  <si>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</si>
  <si>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</si>
  <si>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</si>
  <si>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</si>
  <si>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</si>
  <si>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</si>
  <si>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</si>
  <si>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</si>
  <si>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</si>
  <si>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</si>
  <si>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</si>
  <si>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</si>
  <si>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</si>
  <si>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</si>
  <si>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</si>
  <si>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</si>
  <si>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</si>
  <si>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</si>
  <si>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</si>
  <si>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</si>
  <si>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</si>
  <si>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</si>
  <si>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</si>
  <si>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</si>
  <si>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</si>
  <si>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</si>
  <si>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</si>
  <si>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</si>
  <si>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</si>
  <si>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</si>
  <si>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</si>
  <si>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</si>
  <si>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</si>
  <si>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</si>
  <si>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</si>
  <si>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</si>
  <si>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</si>
  <si>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</si>
  <si>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</si>
  <si>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</si>
  <si>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</si>
  <si>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</si>
  <si>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</si>
  <si>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</si>
  <si>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</si>
  <si>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</si>
  <si>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</si>
  <si>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</si>
  <si>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</si>
  <si>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</si>
  <si>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</si>
  <si>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</si>
  <si>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</si>
  <si>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</si>
  <si>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</si>
  <si>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</si>
  <si>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</si>
  <si>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</si>
  <si>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</si>
  <si>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</si>
  <si>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</si>
  <si>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</si>
  <si>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</si>
  <si>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</si>
  <si>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</si>
  <si>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</si>
  <si>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</si>
  <si>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</si>
  <si>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</si>
  <si>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</si>
  <si>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</si>
  <si>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</si>
  <si>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</si>
  <si>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</si>
  <si>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</si>
  <si>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</si>
  <si>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</si>
  <si>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</si>
  <si>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</si>
  <si>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</si>
  <si>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</si>
  <si>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</si>
  <si>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</si>
  <si>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</si>
  <si>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</si>
  <si>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</si>
  <si>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</si>
  <si>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</si>
  <si>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</si>
  <si>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</si>
  <si>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</si>
  <si>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</si>
  <si>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26.10</t>
  </si>
  <si>
    <t xml:space="preserve">Уборка сельскохозяйственных культур     27.10.2016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</si>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</sst>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0" fillId="0" borderId="5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9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6" xfId="60" applyFont="1" applyBorder="1" applyAlignment="1" applyProtection="1">
      <alignment horizontal="center"/>
      <protection locked="0"/>
    </xf>
    <xf numFmtId="0" fontId="34" fillId="0" borderId="56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6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37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17" t="s">
        <v>151</v>
      </c>
      <c r="D1" s="318"/>
      <c r="E1" s="318"/>
      <c r="F1" s="318"/>
      <c r="G1" s="318"/>
      <c r="H1" s="318"/>
      <c r="I1" s="318"/>
      <c r="J1" s="318"/>
      <c r="K1" s="318"/>
      <c r="L1" s="318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16"/>
      <c r="BR1" s="316"/>
      <c r="BS1" s="316"/>
      <c r="BT1" s="316"/>
      <c r="BU1" s="316"/>
    </row>
    <row r="2" spans="1:73" ht="16.5">
      <c r="A2" s="5"/>
      <c r="B2" s="5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28" t="s">
        <v>17</v>
      </c>
      <c r="B4" s="330" t="s">
        <v>31</v>
      </c>
      <c r="C4" s="320" t="s">
        <v>32</v>
      </c>
      <c r="D4" s="321"/>
      <c r="E4" s="321"/>
      <c r="F4" s="321"/>
      <c r="G4" s="322"/>
      <c r="H4" s="320" t="s">
        <v>25</v>
      </c>
      <c r="I4" s="321"/>
      <c r="J4" s="321"/>
      <c r="K4" s="321"/>
      <c r="L4" s="322"/>
      <c r="M4" s="320" t="s">
        <v>26</v>
      </c>
      <c r="N4" s="321"/>
      <c r="O4" s="321"/>
      <c r="P4" s="321"/>
      <c r="Q4" s="322"/>
      <c r="R4" s="320" t="s">
        <v>42</v>
      </c>
      <c r="S4" s="323"/>
      <c r="T4" s="323"/>
      <c r="U4" s="323"/>
      <c r="V4" s="324"/>
      <c r="W4" s="320" t="s">
        <v>33</v>
      </c>
      <c r="X4" s="321"/>
      <c r="Y4" s="321"/>
      <c r="Z4" s="321"/>
      <c r="AA4" s="321"/>
      <c r="AB4" s="322"/>
      <c r="AC4" s="320" t="s">
        <v>34</v>
      </c>
      <c r="AD4" s="321"/>
      <c r="AE4" s="321"/>
      <c r="AF4" s="321"/>
      <c r="AG4" s="322"/>
      <c r="AH4" s="320" t="s">
        <v>35</v>
      </c>
      <c r="AI4" s="321"/>
      <c r="AJ4" s="321"/>
      <c r="AK4" s="321"/>
      <c r="AL4" s="322"/>
      <c r="AM4" s="320" t="s">
        <v>36</v>
      </c>
      <c r="AN4" s="321"/>
      <c r="AO4" s="321"/>
      <c r="AP4" s="321"/>
      <c r="AQ4" s="322"/>
      <c r="AR4" s="320" t="s">
        <v>37</v>
      </c>
      <c r="AS4" s="321"/>
      <c r="AT4" s="321"/>
      <c r="AU4" s="321"/>
      <c r="AV4" s="322"/>
      <c r="AW4" s="320" t="s">
        <v>38</v>
      </c>
      <c r="AX4" s="321"/>
      <c r="AY4" s="321"/>
      <c r="AZ4" s="321"/>
      <c r="BA4" s="322"/>
      <c r="BB4" s="320" t="s">
        <v>39</v>
      </c>
      <c r="BC4" s="321"/>
      <c r="BD4" s="321"/>
      <c r="BE4" s="321"/>
      <c r="BF4" s="322"/>
      <c r="BG4" s="320" t="s">
        <v>40</v>
      </c>
      <c r="BH4" s="321"/>
      <c r="BI4" s="321"/>
      <c r="BJ4" s="321"/>
      <c r="BK4" s="322"/>
      <c r="BL4" s="320" t="s">
        <v>41</v>
      </c>
      <c r="BM4" s="321"/>
      <c r="BN4" s="321"/>
      <c r="BO4" s="321"/>
      <c r="BP4" s="322"/>
      <c r="BQ4" s="325" t="s">
        <v>27</v>
      </c>
      <c r="BR4" s="326"/>
      <c r="BS4" s="326"/>
      <c r="BT4" s="326"/>
      <c r="BU4" s="327"/>
    </row>
    <row r="5" spans="1:73" ht="81.75" customHeight="1">
      <c r="A5" s="329"/>
      <c r="B5" s="314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19879</v>
      </c>
      <c r="E10" s="85">
        <f t="shared" si="1"/>
        <v>100</v>
      </c>
      <c r="F10" s="84">
        <f t="shared" si="2"/>
        <v>40874</v>
      </c>
      <c r="G10" s="86">
        <f t="shared" si="3"/>
        <v>20.561396448513506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715</v>
      </c>
      <c r="AT10" s="100">
        <f>AS10/AR10*100</f>
        <v>100</v>
      </c>
      <c r="AU10" s="97">
        <v>1430</v>
      </c>
      <c r="AV10" s="86">
        <f>AU10/AS10*10</f>
        <v>20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20869</v>
      </c>
      <c r="E11" s="85">
        <f t="shared" si="1"/>
        <v>99.90425582842644</v>
      </c>
      <c r="F11" s="84">
        <f t="shared" si="2"/>
        <v>55719</v>
      </c>
      <c r="G11" s="86">
        <f t="shared" si="3"/>
        <v>26.69941060903733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100</v>
      </c>
      <c r="AT11" s="100">
        <f>AS11/AR11*100</f>
        <v>83.33333333333334</v>
      </c>
      <c r="AU11" s="97">
        <v>500</v>
      </c>
      <c r="AV11" s="86">
        <f>AU11/AS11*10</f>
        <v>50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>
        <v>250</v>
      </c>
      <c r="C12" s="83">
        <f t="shared" si="12"/>
        <v>59234</v>
      </c>
      <c r="D12" s="84">
        <f t="shared" si="0"/>
        <v>58984</v>
      </c>
      <c r="E12" s="85">
        <f t="shared" si="1"/>
        <v>99.57794509909849</v>
      </c>
      <c r="F12" s="84">
        <f t="shared" si="2"/>
        <v>120968</v>
      </c>
      <c r="G12" s="86">
        <f t="shared" si="3"/>
        <v>20.508612505086123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543</v>
      </c>
      <c r="BD12" s="65">
        <f t="shared" si="15"/>
        <v>100</v>
      </c>
      <c r="BE12" s="104">
        <v>424</v>
      </c>
      <c r="BF12" s="86">
        <f t="shared" si="16"/>
        <v>7.808471454880294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72139</v>
      </c>
      <c r="G21" s="86">
        <f t="shared" si="22"/>
        <v>27.452241418677218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2975</v>
      </c>
      <c r="AV21" s="86">
        <f>AU21/AS21*10</f>
        <v>26.18838028169014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35799</v>
      </c>
      <c r="E22" s="85">
        <f t="shared" si="20"/>
        <v>98.26791106231128</v>
      </c>
      <c r="F22" s="84">
        <f t="shared" si="21"/>
        <v>87084</v>
      </c>
      <c r="G22" s="86">
        <f t="shared" si="22"/>
        <v>24.325819156959692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1194</v>
      </c>
      <c r="AT22" s="100">
        <f>AS22/AR22*100</f>
        <v>65.42465753424658</v>
      </c>
      <c r="AU22" s="97">
        <v>6709</v>
      </c>
      <c r="AV22" s="86">
        <f>AU22/AS22*10</f>
        <v>56.1892797319933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>
        <v>28</v>
      </c>
      <c r="C24" s="83">
        <f t="shared" si="12"/>
        <v>41244</v>
      </c>
      <c r="D24" s="84">
        <f>I24+N24+S24+Y24+AD24+AI24+AN24+AS24+AX24+BC24+BH24+BM24</f>
        <v>41182</v>
      </c>
      <c r="E24" s="85">
        <f t="shared" si="20"/>
        <v>99.84967510425759</v>
      </c>
      <c r="F24" s="84">
        <f>K24+P24+U24+AA24+AF24+AK24+AP24+AU24+AZ24+BE24+BJ24+BO24</f>
        <v>111158</v>
      </c>
      <c r="G24" s="86">
        <f>F24/D24*10</f>
        <v>26.9918896605313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>
        <v>105</v>
      </c>
      <c r="AS24" s="110">
        <v>43</v>
      </c>
      <c r="AT24" s="100">
        <f>AS24/AR24*100</f>
        <v>40.95238095238095</v>
      </c>
      <c r="AU24" s="110">
        <v>89</v>
      </c>
      <c r="AV24" s="86">
        <f>AU24/AS24*10</f>
        <v>20.697674418604652</v>
      </c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>
        <v>430</v>
      </c>
      <c r="C26" s="83">
        <f t="shared" si="12"/>
        <v>45841</v>
      </c>
      <c r="D26" s="84">
        <f>I26+N26+S26+Y26+AD26+AI26+AN26+AS26+AX26+BC26+BH26+BM26</f>
        <v>43085</v>
      </c>
      <c r="E26" s="85">
        <f>D26/C26*100</f>
        <v>93.98791474880565</v>
      </c>
      <c r="F26" s="84">
        <f>K26+P26+U26+AA26+AF26+AK26+AP26+AU26+AZ26+BE26+BJ26+BO26</f>
        <v>141097.2</v>
      </c>
      <c r="G26" s="86">
        <f>F26/D26*10</f>
        <v>32.74856678658466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1270</v>
      </c>
      <c r="AT26" s="100">
        <f>AS26/AR26*100</f>
        <v>31.54495777446597</v>
      </c>
      <c r="AU26" s="97">
        <v>3650</v>
      </c>
      <c r="AV26" s="86">
        <f>AU26/AS26*10</f>
        <v>28.74015748031496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619.2</v>
      </c>
      <c r="BP26" s="86">
        <f>BO26/BM26*10</f>
        <v>15.029126213592235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708</v>
      </c>
      <c r="C28" s="122">
        <f>SUM(C6:C26)</f>
        <v>541321</v>
      </c>
      <c r="D28" s="123">
        <f>SUM(D6:D26)</f>
        <v>535145</v>
      </c>
      <c r="E28" s="124">
        <f>D28/C28*100</f>
        <v>98.85908730679209</v>
      </c>
      <c r="F28" s="123">
        <f>SUM(F6:F26)</f>
        <v>1315184.7</v>
      </c>
      <c r="G28" s="125">
        <f>F28/D28*10</f>
        <v>24.576230741200984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10643</v>
      </c>
      <c r="AS28" s="80">
        <f>SUM(AS7:AS26)</f>
        <v>4803</v>
      </c>
      <c r="AT28" s="172">
        <f>AS28/AR28*100</f>
        <v>45.12825331203608</v>
      </c>
      <c r="AU28" s="80">
        <f>SUM(AU7:AU27)</f>
        <v>17851</v>
      </c>
      <c r="AV28" s="166">
        <f>AU28/AS28*10</f>
        <v>37.166354361857174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5258</v>
      </c>
      <c r="BD28" s="78">
        <f>BC28/BB28*100</f>
        <v>100</v>
      </c>
      <c r="BE28" s="80">
        <f>SUM(BE7:BE27)</f>
        <v>5851</v>
      </c>
      <c r="BF28" s="79">
        <f>BE28/BC28*10</f>
        <v>11.12780524914416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2567.2</v>
      </c>
      <c r="BP28" s="166">
        <f>BO28/BM28*10</f>
        <v>16.735332464146023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>
        <v>287</v>
      </c>
      <c r="C29" s="137">
        <v>522151</v>
      </c>
      <c r="D29" s="138">
        <v>516819</v>
      </c>
      <c r="E29" s="139">
        <v>98.9788394544873</v>
      </c>
      <c r="F29" s="138">
        <v>894992.9</v>
      </c>
      <c r="G29" s="140">
        <v>17.317337404391093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3188</v>
      </c>
      <c r="AT29" s="100">
        <f>AS29/AR29*100</f>
        <v>38.24376199616123</v>
      </c>
      <c r="AU29" s="171">
        <v>11218</v>
      </c>
      <c r="AV29" s="86">
        <f>AU29/AS29*10</f>
        <v>35.188205771643666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U26" sqref="AU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13" t="s">
        <v>53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2">
        <v>42670</v>
      </c>
      <c r="O2" s="333"/>
      <c r="P2" s="333"/>
      <c r="Q2" s="5"/>
      <c r="R2" s="5"/>
      <c r="S2" s="332"/>
      <c r="T2" s="333"/>
      <c r="U2" s="333"/>
      <c r="V2" s="5"/>
      <c r="W2" s="5"/>
      <c r="X2" s="332"/>
      <c r="Y2" s="333"/>
      <c r="Z2" s="333"/>
      <c r="AA2" s="5"/>
      <c r="AB2" s="332"/>
      <c r="AC2" s="340"/>
      <c r="AD2" s="340"/>
      <c r="AE2" s="340"/>
      <c r="AF2" s="4"/>
      <c r="AG2" s="4"/>
      <c r="AH2" s="338"/>
      <c r="AI2" s="339"/>
      <c r="AJ2" s="339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6"/>
      <c r="BD2" s="337"/>
    </row>
    <row r="3" spans="1:56" ht="15.75">
      <c r="A3" s="334" t="s">
        <v>17</v>
      </c>
      <c r="B3" s="315" t="s">
        <v>54</v>
      </c>
      <c r="C3" s="315"/>
      <c r="D3" s="315"/>
      <c r="E3" s="315"/>
      <c r="F3" s="315"/>
      <c r="G3" s="315" t="s">
        <v>55</v>
      </c>
      <c r="H3" s="315"/>
      <c r="I3" s="315"/>
      <c r="J3" s="315"/>
      <c r="K3" s="315"/>
      <c r="L3" s="315" t="s">
        <v>56</v>
      </c>
      <c r="M3" s="315"/>
      <c r="N3" s="315"/>
      <c r="O3" s="315"/>
      <c r="P3" s="315"/>
      <c r="Q3" s="315" t="s">
        <v>57</v>
      </c>
      <c r="R3" s="315"/>
      <c r="S3" s="315"/>
      <c r="T3" s="315"/>
      <c r="U3" s="315"/>
      <c r="V3" s="315" t="s">
        <v>58</v>
      </c>
      <c r="W3" s="315"/>
      <c r="X3" s="315"/>
      <c r="Y3" s="315"/>
      <c r="Z3" s="315"/>
      <c r="AA3" s="315" t="s">
        <v>59</v>
      </c>
      <c r="AB3" s="315"/>
      <c r="AC3" s="315"/>
      <c r="AD3" s="315"/>
      <c r="AE3" s="315"/>
      <c r="AF3" s="315" t="s">
        <v>60</v>
      </c>
      <c r="AG3" s="315"/>
      <c r="AH3" s="315"/>
      <c r="AI3" s="315"/>
      <c r="AJ3" s="315"/>
      <c r="AK3" s="315" t="s">
        <v>61</v>
      </c>
      <c r="AL3" s="315"/>
      <c r="AM3" s="315"/>
      <c r="AN3" s="315"/>
      <c r="AO3" s="315" t="s">
        <v>62</v>
      </c>
      <c r="AP3" s="315"/>
      <c r="AQ3" s="315"/>
      <c r="AR3" s="315"/>
      <c r="AS3" s="315"/>
      <c r="AT3" s="315" t="s">
        <v>63</v>
      </c>
      <c r="AU3" s="315"/>
      <c r="AV3" s="315"/>
      <c r="AW3" s="315"/>
      <c r="AX3" s="315"/>
      <c r="AY3" s="315"/>
      <c r="AZ3" s="315" t="s">
        <v>64</v>
      </c>
      <c r="BA3" s="315"/>
      <c r="BB3" s="315"/>
      <c r="BC3" s="315"/>
      <c r="BD3" s="341"/>
    </row>
    <row r="4" spans="1:56" ht="90.75" customHeight="1">
      <c r="A4" s="335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6954</v>
      </c>
      <c r="C6" s="8">
        <v>6954</v>
      </c>
      <c r="D6" s="49">
        <f>C6/B6*100</f>
        <v>100</v>
      </c>
      <c r="E6" s="8">
        <v>8677</v>
      </c>
      <c r="F6" s="50">
        <f aca="true" t="shared" si="0" ref="F6:F27">IF(E6&gt;0,E6/C6*10,"")</f>
        <v>12.477710670117919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4526</v>
      </c>
      <c r="D7" s="49">
        <f>C7/B7*100</f>
        <v>92.65097236438076</v>
      </c>
      <c r="E7" s="8">
        <v>5657</v>
      </c>
      <c r="F7" s="50">
        <f t="shared" si="0"/>
        <v>12.498895271763146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581.5</v>
      </c>
      <c r="BB7" s="173">
        <f>BA7/AZ7*100</f>
        <v>100</v>
      </c>
      <c r="BC7" s="8">
        <v>11887</v>
      </c>
      <c r="BD7" s="52">
        <f>IF(BC7&gt;0,BC7/BA7*10,"")</f>
        <v>204.4196044711952</v>
      </c>
    </row>
    <row r="8" spans="1:56" ht="15.75" customHeight="1">
      <c r="A8" s="193" t="s">
        <v>1</v>
      </c>
      <c r="B8" s="45">
        <v>1944</v>
      </c>
      <c r="C8" s="8">
        <v>1514</v>
      </c>
      <c r="D8" s="49">
        <f>C8/B8*100</f>
        <v>77.88065843621399</v>
      </c>
      <c r="E8" s="8">
        <v>1240</v>
      </c>
      <c r="F8" s="50">
        <f t="shared" si="0"/>
        <v>8.190224570673712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3491</v>
      </c>
      <c r="D9" s="49">
        <f>C9/B9*100</f>
        <v>86.62531017369727</v>
      </c>
      <c r="E9" s="8">
        <v>4538</v>
      </c>
      <c r="F9" s="50">
        <f t="shared" si="0"/>
        <v>12.999140647378976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187</v>
      </c>
      <c r="BB9" s="173">
        <f>BA9/AZ9*100</f>
        <v>86.9767441860465</v>
      </c>
      <c r="BC9" s="8">
        <v>5920</v>
      </c>
      <c r="BD9" s="52">
        <f>IF(BC9&gt;0,BC9/BA9*10,"")</f>
        <v>316.57754010695186</v>
      </c>
    </row>
    <row r="10" spans="1:56" ht="18" customHeight="1">
      <c r="A10" s="193" t="s">
        <v>16</v>
      </c>
      <c r="B10" s="45">
        <v>14811</v>
      </c>
      <c r="C10" s="8">
        <v>14731</v>
      </c>
      <c r="D10" s="49">
        <f aca="true" t="shared" si="4" ref="D10:D17">C10/B10*100</f>
        <v>99.4598609141854</v>
      </c>
      <c r="E10" s="8">
        <v>19029</v>
      </c>
      <c r="F10" s="50">
        <f t="shared" si="0"/>
        <v>12.917656642454688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15885</v>
      </c>
      <c r="D11" s="49">
        <f t="shared" si="4"/>
        <v>86.65648355245213</v>
      </c>
      <c r="E11" s="8">
        <v>14607</v>
      </c>
      <c r="F11" s="50">
        <f t="shared" si="0"/>
        <v>9.195467422096318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5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26636</v>
      </c>
      <c r="D12" s="49">
        <f t="shared" si="4"/>
        <v>91.93069648650514</v>
      </c>
      <c r="E12" s="8">
        <v>34870</v>
      </c>
      <c r="F12" s="50">
        <f t="shared" si="0"/>
        <v>13.091305000750864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138.5</v>
      </c>
      <c r="AV12" s="8"/>
      <c r="AW12" s="50">
        <f t="shared" si="2"/>
        <v>100</v>
      </c>
      <c r="AX12" s="8">
        <v>1846</v>
      </c>
      <c r="AY12" s="11">
        <f t="shared" si="3"/>
        <v>133.28519855595667</v>
      </c>
      <c r="AZ12" s="8">
        <v>177</v>
      </c>
      <c r="BA12" s="8">
        <v>177</v>
      </c>
      <c r="BB12" s="173">
        <f>BA12/AZ12*100</f>
        <v>100</v>
      </c>
      <c r="BC12" s="8">
        <v>3455</v>
      </c>
      <c r="BD12" s="52">
        <f t="shared" si="6"/>
        <v>195.19774011299435</v>
      </c>
    </row>
    <row r="13" spans="1:56" ht="18" customHeight="1">
      <c r="A13" s="193" t="s">
        <v>5</v>
      </c>
      <c r="B13" s="45">
        <v>12667</v>
      </c>
      <c r="C13" s="8">
        <v>10431</v>
      </c>
      <c r="D13" s="49">
        <f t="shared" si="4"/>
        <v>82.34783295176443</v>
      </c>
      <c r="E13" s="8">
        <v>9095</v>
      </c>
      <c r="F13" s="50">
        <f t="shared" si="0"/>
        <v>8.719202377528521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>
        <v>63</v>
      </c>
      <c r="AQ13" s="50">
        <f>AP13/AO13*100</f>
        <v>100</v>
      </c>
      <c r="AR13" s="8">
        <v>315</v>
      </c>
      <c r="AS13" s="50">
        <f t="shared" si="1"/>
        <v>50</v>
      </c>
      <c r="AT13" s="8">
        <v>15</v>
      </c>
      <c r="AU13" s="8">
        <v>15</v>
      </c>
      <c r="AV13" s="8">
        <v>10</v>
      </c>
      <c r="AW13" s="50">
        <f t="shared" si="2"/>
        <v>100</v>
      </c>
      <c r="AX13" s="8">
        <v>47</v>
      </c>
      <c r="AY13" s="11">
        <f t="shared" si="3"/>
        <v>31.333333333333332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13738</v>
      </c>
      <c r="D14" s="49">
        <f t="shared" si="4"/>
        <v>96.00279524807827</v>
      </c>
      <c r="E14" s="8">
        <v>16997</v>
      </c>
      <c r="F14" s="50">
        <f t="shared" si="0"/>
        <v>12.372252147328577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15710</v>
      </c>
      <c r="D15" s="49">
        <f t="shared" si="4"/>
        <v>100</v>
      </c>
      <c r="E15" s="8">
        <v>26392</v>
      </c>
      <c r="F15" s="50">
        <f t="shared" si="0"/>
        <v>16.799490770210056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11607</v>
      </c>
      <c r="C16" s="8">
        <v>11607</v>
      </c>
      <c r="D16" s="49">
        <f t="shared" si="4"/>
        <v>100</v>
      </c>
      <c r="E16" s="8">
        <v>9982</v>
      </c>
      <c r="F16" s="50">
        <f t="shared" si="0"/>
        <v>8.599982769018697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19208</v>
      </c>
      <c r="C17" s="8">
        <v>19208</v>
      </c>
      <c r="D17" s="49">
        <f t="shared" si="4"/>
        <v>100</v>
      </c>
      <c r="E17" s="8">
        <v>22681</v>
      </c>
      <c r="F17" s="50">
        <f t="shared" si="0"/>
        <v>11.808100791336944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5340</v>
      </c>
      <c r="D18" s="49">
        <f>C18/B18*100</f>
        <v>97.7663859392164</v>
      </c>
      <c r="E18" s="8">
        <v>5476</v>
      </c>
      <c r="F18" s="50">
        <f t="shared" si="0"/>
        <v>10.254681647940076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9879</v>
      </c>
      <c r="D19" s="49">
        <f>C19/B19*100</f>
        <v>99.07732424029686</v>
      </c>
      <c r="E19" s="8">
        <v>7057</v>
      </c>
      <c r="F19" s="50">
        <f t="shared" si="0"/>
        <v>7.143435570401863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8639</v>
      </c>
      <c r="AS19" s="50">
        <f t="shared" si="1"/>
        <v>123.41428571428571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15160</v>
      </c>
      <c r="D20" s="49">
        <f>C20/B20*100</f>
        <v>100</v>
      </c>
      <c r="E20" s="8">
        <v>22038</v>
      </c>
      <c r="F20" s="50">
        <f t="shared" si="0"/>
        <v>14.53693931398417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250</v>
      </c>
      <c r="AV20" s="8"/>
      <c r="AW20" s="50">
        <f>AU20/AT20*100</f>
        <v>100</v>
      </c>
      <c r="AX20" s="8">
        <v>7050</v>
      </c>
      <c r="AY20" s="11">
        <f t="shared" si="3"/>
        <v>282</v>
      </c>
      <c r="AZ20" s="8">
        <v>33</v>
      </c>
      <c r="BA20" s="8">
        <v>31</v>
      </c>
      <c r="BB20" s="173">
        <f>BA20/AZ20*100</f>
        <v>93.93939393939394</v>
      </c>
      <c r="BC20" s="8">
        <v>620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2006</v>
      </c>
      <c r="D21" s="49">
        <f>C21/B21*100</f>
        <v>55.04939626783754</v>
      </c>
      <c r="E21" s="8">
        <v>2525</v>
      </c>
      <c r="F21" s="50">
        <f t="shared" si="0"/>
        <v>12.587238285144567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3560</v>
      </c>
      <c r="S21" s="182">
        <f>R21/Q21*100</f>
        <v>63.94826657086402</v>
      </c>
      <c r="T21" s="183">
        <v>2557</v>
      </c>
      <c r="U21" s="182">
        <f>T21/R21*10</f>
        <v>7.182584269662922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3"/>
        <v>89.0625</v>
      </c>
      <c r="AZ21" s="8">
        <v>55</v>
      </c>
      <c r="BA21" s="8">
        <v>55</v>
      </c>
      <c r="BB21" s="173">
        <f>BA21/AZ21*100</f>
        <v>100</v>
      </c>
      <c r="BC21" s="8">
        <v>512</v>
      </c>
      <c r="BD21" s="52">
        <f t="shared" si="6"/>
        <v>93.0909090909091</v>
      </c>
    </row>
    <row r="22" spans="1:56" ht="18" customHeight="1">
      <c r="A22" s="193" t="s">
        <v>11</v>
      </c>
      <c r="B22" s="45">
        <v>3506</v>
      </c>
      <c r="C22" s="8">
        <v>3283</v>
      </c>
      <c r="D22" s="49">
        <f aca="true" t="shared" si="9" ref="D22:D27">C22/B22*100</f>
        <v>93.63947518539646</v>
      </c>
      <c r="E22" s="8">
        <v>2869</v>
      </c>
      <c r="F22" s="50">
        <f t="shared" si="0"/>
        <v>8.738958269875114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7071</v>
      </c>
      <c r="D23" s="49">
        <f t="shared" si="9"/>
        <v>93.07621429511649</v>
      </c>
      <c r="E23" s="8">
        <v>8872</v>
      </c>
      <c r="F23" s="50">
        <f t="shared" si="0"/>
        <v>12.547023051902135</v>
      </c>
      <c r="G23" s="8">
        <v>1429</v>
      </c>
      <c r="H23" s="8">
        <v>1131</v>
      </c>
      <c r="I23" s="50">
        <f>H23/G23*100</f>
        <v>79.14625612316306</v>
      </c>
      <c r="J23" s="8">
        <v>37155</v>
      </c>
      <c r="K23" s="50">
        <f>J23/H23*10</f>
        <v>328.51458885941645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7897</v>
      </c>
      <c r="D24" s="49">
        <f t="shared" si="9"/>
        <v>95.57061599903183</v>
      </c>
      <c r="E24" s="8">
        <v>13329</v>
      </c>
      <c r="F24" s="50">
        <f t="shared" si="0"/>
        <v>16.878561479042673</v>
      </c>
      <c r="G24" s="8">
        <v>11451</v>
      </c>
      <c r="H24" s="8">
        <v>9417</v>
      </c>
      <c r="I24" s="50">
        <f>H24/G24*100</f>
        <v>82.23735918260414</v>
      </c>
      <c r="J24" s="8">
        <v>317027</v>
      </c>
      <c r="K24" s="50">
        <f>J24/H24*10</f>
        <v>336.6539237549113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915</v>
      </c>
      <c r="AV24" s="8"/>
      <c r="AW24" s="50">
        <f>AU24/AT24*100</f>
        <v>100</v>
      </c>
      <c r="AX24" s="8">
        <v>12958</v>
      </c>
      <c r="AY24" s="11">
        <f t="shared" si="3"/>
        <v>141.61748633879782</v>
      </c>
      <c r="AZ24" s="8">
        <v>140</v>
      </c>
      <c r="BA24" s="8">
        <v>140</v>
      </c>
      <c r="BB24" s="173">
        <f>BA24/AZ24*100</f>
        <v>100</v>
      </c>
      <c r="BC24" s="8">
        <v>2223</v>
      </c>
      <c r="BD24" s="52">
        <f t="shared" si="6"/>
        <v>158.78571428571428</v>
      </c>
    </row>
    <row r="25" spans="1:56" ht="18" customHeight="1">
      <c r="A25" s="193" t="s">
        <v>13</v>
      </c>
      <c r="B25" s="45">
        <v>25153</v>
      </c>
      <c r="C25" s="8">
        <v>24653</v>
      </c>
      <c r="D25" s="49">
        <f t="shared" si="9"/>
        <v>98.01216554685325</v>
      </c>
      <c r="E25" s="8">
        <v>36506</v>
      </c>
      <c r="F25" s="50">
        <f t="shared" si="0"/>
        <v>14.80793412566422</v>
      </c>
      <c r="G25" s="8">
        <v>1847</v>
      </c>
      <c r="H25" s="8">
        <v>1836</v>
      </c>
      <c r="I25" s="50">
        <f>H25/G25*100</f>
        <v>99.4044396318354</v>
      </c>
      <c r="J25" s="8">
        <v>73440</v>
      </c>
      <c r="K25" s="50">
        <f>J25/H25*10</f>
        <v>400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52</v>
      </c>
      <c r="AV25" s="8"/>
      <c r="AW25" s="50">
        <f>AU25/AT25*100</f>
        <v>100</v>
      </c>
      <c r="AX25" s="8">
        <v>1020</v>
      </c>
      <c r="AY25" s="50">
        <f t="shared" si="3"/>
        <v>196.15384615384616</v>
      </c>
      <c r="AZ25" s="8">
        <v>5</v>
      </c>
      <c r="BA25" s="8">
        <v>5</v>
      </c>
      <c r="BB25" s="173">
        <f>BA25/AZ25*100</f>
        <v>100</v>
      </c>
      <c r="BC25" s="8">
        <v>75</v>
      </c>
      <c r="BD25" s="10">
        <f t="shared" si="6"/>
        <v>150</v>
      </c>
    </row>
    <row r="26" spans="1:56" ht="18" customHeight="1">
      <c r="A26" s="54" t="s">
        <v>24</v>
      </c>
      <c r="B26" s="191">
        <f>SUM(B6:B25)</f>
        <v>232187</v>
      </c>
      <c r="C26" s="192">
        <f>SUM(C6:C25)</f>
        <v>219720</v>
      </c>
      <c r="D26" s="180">
        <f t="shared" si="9"/>
        <v>94.63062100806677</v>
      </c>
      <c r="E26" s="192">
        <f>SUM(E6:E25)</f>
        <v>272437</v>
      </c>
      <c r="F26" s="56">
        <f t="shared" si="0"/>
        <v>12.399280902967414</v>
      </c>
      <c r="G26" s="192">
        <f>SUM(G23:G25)</f>
        <v>14727</v>
      </c>
      <c r="H26" s="192">
        <f>SUM(H23:H25)</f>
        <v>12384</v>
      </c>
      <c r="I26" s="56">
        <f>H26/G26*100</f>
        <v>84.09044611937259</v>
      </c>
      <c r="J26" s="192">
        <f>SUM(J23:J25)</f>
        <v>427622</v>
      </c>
      <c r="K26" s="56">
        <f>J26/H26*10</f>
        <v>345.30200258397934</v>
      </c>
      <c r="L26" s="192">
        <f>SUM(L5:L25)</f>
        <v>4709</v>
      </c>
      <c r="M26" s="192">
        <f>SUM(M5:M25)</f>
        <v>4609</v>
      </c>
      <c r="N26" s="56">
        <f>M26/L26*100</f>
        <v>97.8764068804417</v>
      </c>
      <c r="O26" s="167">
        <f>SUM(O5:O25)</f>
        <v>5005</v>
      </c>
      <c r="P26" s="56">
        <f>O26/M26*10</f>
        <v>10.859188544152744</v>
      </c>
      <c r="Q26" s="192">
        <f>SUM(Q6:Q25)</f>
        <v>12124</v>
      </c>
      <c r="R26" s="192">
        <f>SUM(R5:R25)</f>
        <v>7283</v>
      </c>
      <c r="S26" s="180">
        <f>R26/Q26*100</f>
        <v>60.07093368525239</v>
      </c>
      <c r="T26" s="192">
        <f>SUM(T5:T25)</f>
        <v>4856</v>
      </c>
      <c r="U26" s="180">
        <f>T26/R26*10</f>
        <v>6.6675820403679795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12156</v>
      </c>
      <c r="AQ26" s="56">
        <f>AP26/AO26*100</f>
        <v>93.21371060501495</v>
      </c>
      <c r="AR26" s="58">
        <f>SUM(AR6:AR25)</f>
        <v>175842</v>
      </c>
      <c r="AS26" s="56">
        <f>IF(AR26&gt;0,AR26/AP26*10,"")</f>
        <v>144.65449160908193</v>
      </c>
      <c r="AT26" s="192">
        <f>SUM(AT5:AT25)</f>
        <v>1849.8</v>
      </c>
      <c r="AU26" s="192">
        <f>SUM(AU5:AU25)</f>
        <v>1766.8</v>
      </c>
      <c r="AV26" s="192">
        <f>SUM(AV6:AV25)</f>
        <v>10</v>
      </c>
      <c r="AW26" s="56">
        <f>AU26/AT26*100</f>
        <v>95.51302843550654</v>
      </c>
      <c r="AX26" s="192">
        <f>SUM(AX5:AX25)</f>
        <v>27560</v>
      </c>
      <c r="AY26" s="56">
        <f>AX26/AU26*10</f>
        <v>155.98822730359973</v>
      </c>
      <c r="AZ26" s="192">
        <f>SUM(AZ5:AZ25)</f>
        <v>1282.7</v>
      </c>
      <c r="BA26" s="192">
        <f>SUM(BA5:BA25)</f>
        <v>1252.7</v>
      </c>
      <c r="BB26" s="169">
        <f>BA26/AZ26*100</f>
        <v>97.66118344117876</v>
      </c>
      <c r="BC26" s="192">
        <f>SUM(BC5:BC25)</f>
        <v>25847.4</v>
      </c>
      <c r="BD26" s="59">
        <f>BC26/BA26*10</f>
        <v>206.33351959766907</v>
      </c>
    </row>
    <row r="27" spans="1:56" ht="15" customHeight="1" thickBot="1">
      <c r="A27" s="60" t="s">
        <v>15</v>
      </c>
      <c r="B27" s="12">
        <v>170985</v>
      </c>
      <c r="C27" s="12">
        <v>147612</v>
      </c>
      <c r="D27" s="49">
        <f t="shared" si="9"/>
        <v>86.33037985788226</v>
      </c>
      <c r="E27" s="12">
        <v>181758</v>
      </c>
      <c r="F27" s="50">
        <f t="shared" si="0"/>
        <v>12.313226566945776</v>
      </c>
      <c r="G27" s="12">
        <v>13466</v>
      </c>
      <c r="H27" s="12">
        <v>12177</v>
      </c>
      <c r="I27" s="50">
        <f>H27/G27*100</f>
        <v>90.42774394772019</v>
      </c>
      <c r="J27" s="12">
        <v>369027</v>
      </c>
      <c r="K27" s="50">
        <f>J27/H27*10</f>
        <v>303.05247597930526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5380</v>
      </c>
      <c r="S27" s="184">
        <f>R27/Q27*100</f>
        <v>48.05716837874051</v>
      </c>
      <c r="T27" s="185">
        <v>5153</v>
      </c>
      <c r="U27" s="184">
        <f>T27/R27*10</f>
        <v>9.578066914498141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14371</v>
      </c>
      <c r="AQ27" s="50">
        <f>AP27/AO27*100</f>
        <v>99.38450899031812</v>
      </c>
      <c r="AR27" s="12">
        <v>246445</v>
      </c>
      <c r="AS27" s="50">
        <f>IF(AR27&gt;0,AR27/AP27*10,"")</f>
        <v>171.48771832161995</v>
      </c>
      <c r="AT27" s="12">
        <v>1736</v>
      </c>
      <c r="AU27" s="12">
        <v>1709</v>
      </c>
      <c r="AV27" s="53"/>
      <c r="AW27" s="50">
        <f>AU27/AT27*100</f>
        <v>98.4447004608295</v>
      </c>
      <c r="AX27" s="61">
        <v>30278</v>
      </c>
      <c r="AY27" s="50">
        <f>AX27/AU27*10</f>
        <v>177.16793446459917</v>
      </c>
      <c r="AZ27" s="12">
        <v>1195</v>
      </c>
      <c r="BA27" s="12">
        <v>1137</v>
      </c>
      <c r="BB27" s="173">
        <f>BA27/AZ27*100</f>
        <v>95.14644351464435</v>
      </c>
      <c r="BC27" s="12">
        <v>18356</v>
      </c>
      <c r="BD27" s="174">
        <f>BC27/BA27*10</f>
        <v>161.4423922603342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AA3:AE3"/>
    <mergeCell ref="AF3:AJ3"/>
    <mergeCell ref="AK3:AN3"/>
    <mergeCell ref="B1:P1"/>
    <mergeCell ref="N2:P2"/>
    <mergeCell ref="L3:P3"/>
    <mergeCell ref="Q3:U3"/>
    <mergeCell ref="S2:U2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25" sqref="L25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2" t="s">
        <v>99</v>
      </c>
      <c r="C1" s="343"/>
      <c r="D1" s="343"/>
      <c r="E1" s="343"/>
      <c r="F1" s="343"/>
      <c r="G1" s="343"/>
      <c r="H1" s="343"/>
      <c r="I1" s="344"/>
      <c r="J1" s="344"/>
      <c r="K1" s="344"/>
    </row>
    <row r="2" spans="1:12" ht="19.5" thickBot="1">
      <c r="A2" s="1"/>
      <c r="B2" s="345"/>
      <c r="C2" s="345"/>
      <c r="D2" s="345"/>
      <c r="E2" s="345"/>
      <c r="F2" s="345"/>
      <c r="G2" s="345"/>
      <c r="H2" s="345"/>
      <c r="I2" s="346"/>
      <c r="J2" s="346"/>
      <c r="K2" s="346"/>
      <c r="L2" s="195">
        <v>42670</v>
      </c>
    </row>
    <row r="3" spans="1:12" ht="16.5">
      <c r="A3" s="347" t="s">
        <v>100</v>
      </c>
      <c r="B3" s="349" t="s">
        <v>101</v>
      </c>
      <c r="C3" s="350"/>
      <c r="D3" s="350"/>
      <c r="E3" s="350"/>
      <c r="F3" s="350"/>
      <c r="G3" s="350"/>
      <c r="H3" s="350"/>
      <c r="I3" s="351"/>
      <c r="J3" s="352" t="s">
        <v>102</v>
      </c>
      <c r="K3" s="353"/>
      <c r="L3" s="354"/>
    </row>
    <row r="4" spans="1:12" ht="16.5">
      <c r="A4" s="348"/>
      <c r="B4" s="358" t="s">
        <v>103</v>
      </c>
      <c r="C4" s="359"/>
      <c r="D4" s="359"/>
      <c r="E4" s="360"/>
      <c r="F4" s="358" t="s">
        <v>104</v>
      </c>
      <c r="G4" s="359"/>
      <c r="H4" s="359"/>
      <c r="I4" s="361"/>
      <c r="J4" s="355"/>
      <c r="K4" s="356"/>
      <c r="L4" s="357"/>
    </row>
    <row r="5" spans="1:12" ht="19.5" thickBot="1">
      <c r="A5" s="348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13456</v>
      </c>
      <c r="L7" s="217">
        <f>IF(K7&gt;0,K7/J7*100,"")</f>
        <v>325.3384912959381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10217</v>
      </c>
      <c r="L8" s="217">
        <f aca="true" t="shared" si="2" ref="L8:L28">IF(K8&gt;0,K8/J8*100,"")</f>
        <v>133.87054507337527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3500</v>
      </c>
      <c r="L9" s="217">
        <f t="shared" si="2"/>
        <v>71.32667617689016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18342</v>
      </c>
      <c r="L11" s="217">
        <f t="shared" si="2"/>
        <v>105.60801473975128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29580</v>
      </c>
      <c r="L12" s="217">
        <f t="shared" si="2"/>
        <v>107.46594005449592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73381</v>
      </c>
      <c r="L13" s="217">
        <f t="shared" si="2"/>
        <v>108.20762368207623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18237</v>
      </c>
      <c r="L15" s="217">
        <f t="shared" si="2"/>
        <v>103.75490698071343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12600</v>
      </c>
      <c r="L17" s="217">
        <f t="shared" si="2"/>
        <v>138.72068699768798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21354</v>
      </c>
      <c r="L18" s="217">
        <f t="shared" si="2"/>
        <v>100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12563</v>
      </c>
      <c r="L19" s="217">
        <f>IF(K19&gt;0,K19/J19*100,"")</f>
        <v>102.95009423912154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15857</v>
      </c>
      <c r="L20" s="217">
        <f t="shared" si="2"/>
        <v>78.80429380777258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25050</v>
      </c>
      <c r="L21" s="217">
        <f t="shared" si="2"/>
        <v>96.19815668202764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21805</v>
      </c>
      <c r="L22" s="217">
        <f t="shared" si="2"/>
        <v>135.41796050180102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53962</v>
      </c>
      <c r="L25" s="217">
        <f t="shared" si="2"/>
        <v>80.66912830938962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42085</v>
      </c>
      <c r="L26" s="217">
        <f t="shared" si="2"/>
        <v>90.05028351342676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456701</v>
      </c>
      <c r="L28" s="234">
        <f t="shared" si="2"/>
        <v>101.35217306394915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Z9" sqref="Z9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875" style="0" customWidth="1"/>
    <col min="18" max="18" width="10.25390625" style="0" customWidth="1"/>
    <col min="19" max="19" width="13.625" style="0" customWidth="1"/>
    <col min="20" max="20" width="11.87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5" t="s">
        <v>111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238">
        <v>42670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8" t="s">
        <v>17</v>
      </c>
      <c r="B3" s="370" t="s">
        <v>113</v>
      </c>
      <c r="C3" s="371"/>
      <c r="D3" s="371"/>
      <c r="E3" s="371"/>
      <c r="F3" s="372"/>
      <c r="G3" s="362" t="s">
        <v>114</v>
      </c>
      <c r="H3" s="363"/>
      <c r="I3" s="363"/>
      <c r="J3" s="363"/>
      <c r="K3" s="364"/>
      <c r="L3" s="362" t="s">
        <v>115</v>
      </c>
      <c r="M3" s="363"/>
      <c r="N3" s="363"/>
      <c r="O3" s="363"/>
      <c r="P3" s="364"/>
      <c r="Q3" s="362" t="s">
        <v>116</v>
      </c>
      <c r="R3" s="363"/>
      <c r="S3" s="363"/>
      <c r="T3" s="363"/>
      <c r="U3" s="364"/>
      <c r="V3" s="362" t="s">
        <v>117</v>
      </c>
      <c r="W3" s="363"/>
      <c r="X3" s="363"/>
      <c r="Y3" s="363"/>
      <c r="Z3" s="364"/>
    </row>
    <row r="4" spans="1:26" ht="33.75" customHeight="1">
      <c r="A4" s="369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>
        <f>SUM(W8:X8)</f>
        <v>480</v>
      </c>
      <c r="Z8" s="253">
        <f>(Y8*100)/V8</f>
        <v>100</v>
      </c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>
        <v>11940</v>
      </c>
      <c r="Y25" s="249">
        <f>SUM(W25:X25)</f>
        <v>13530</v>
      </c>
      <c r="Z25" s="253">
        <f>(Y25*100)/V25</f>
        <v>100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66302</v>
      </c>
      <c r="Y26" s="258">
        <f>SUM(Y5:Y25)</f>
        <v>69218</v>
      </c>
      <c r="Z26" s="260">
        <f>(Y26*100)/V26</f>
        <v>51.11772481888205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61585</v>
      </c>
      <c r="O27" s="249">
        <v>65914</v>
      </c>
      <c r="P27" s="250">
        <v>98.87930896071158</v>
      </c>
      <c r="Q27" s="262">
        <v>164429</v>
      </c>
      <c r="R27" s="263">
        <v>51405</v>
      </c>
      <c r="S27" s="264">
        <v>206211</v>
      </c>
      <c r="T27" s="249">
        <v>257616</v>
      </c>
      <c r="U27" s="253">
        <v>156.67309294589154</v>
      </c>
      <c r="V27" s="262">
        <v>70851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7.875" style="0" customWidth="1"/>
    <col min="13" max="13" width="8.75390625" style="0" customWidth="1"/>
    <col min="14" max="14" width="8.625" style="0" customWidth="1"/>
    <col min="15" max="16" width="7.375" style="0" customWidth="1"/>
  </cols>
  <sheetData>
    <row r="1" spans="1:16" ht="17.25" customHeight="1">
      <c r="A1" s="267"/>
      <c r="B1" s="373" t="s">
        <v>123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6">
        <v>42670</v>
      </c>
      <c r="P1" s="376"/>
    </row>
    <row r="2" spans="1:16" ht="18.75" customHeight="1" thickBot="1">
      <c r="A2" s="268" t="s">
        <v>124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269"/>
      <c r="P2" s="269"/>
    </row>
    <row r="3" spans="1:16" ht="15.75" customHeight="1">
      <c r="A3" s="377" t="s">
        <v>125</v>
      </c>
      <c r="B3" s="380" t="s">
        <v>126</v>
      </c>
      <c r="C3" s="380"/>
      <c r="D3" s="380"/>
      <c r="E3" s="381" t="s">
        <v>127</v>
      </c>
      <c r="F3" s="381"/>
      <c r="G3" s="381"/>
      <c r="H3" s="381"/>
      <c r="I3" s="381"/>
      <c r="J3" s="381"/>
      <c r="K3" s="383" t="s">
        <v>128</v>
      </c>
      <c r="L3" s="383"/>
      <c r="M3" s="380" t="s">
        <v>129</v>
      </c>
      <c r="N3" s="380"/>
      <c r="O3" s="380"/>
      <c r="P3" s="384"/>
    </row>
    <row r="4" spans="1:16" ht="17.25" customHeight="1">
      <c r="A4" s="378"/>
      <c r="B4" s="385" t="s">
        <v>130</v>
      </c>
      <c r="C4" s="387" t="s">
        <v>131</v>
      </c>
      <c r="D4" s="387"/>
      <c r="E4" s="382"/>
      <c r="F4" s="382"/>
      <c r="G4" s="382"/>
      <c r="H4" s="382"/>
      <c r="I4" s="382"/>
      <c r="J4" s="382"/>
      <c r="K4" s="387" t="s">
        <v>132</v>
      </c>
      <c r="L4" s="387"/>
      <c r="M4" s="388" t="s">
        <v>133</v>
      </c>
      <c r="N4" s="388"/>
      <c r="O4" s="388" t="s">
        <v>134</v>
      </c>
      <c r="P4" s="389"/>
    </row>
    <row r="5" spans="1:16" ht="16.5" customHeight="1">
      <c r="A5" s="378"/>
      <c r="B5" s="385"/>
      <c r="C5" s="387" t="s">
        <v>135</v>
      </c>
      <c r="D5" s="387"/>
      <c r="E5" s="387" t="s">
        <v>136</v>
      </c>
      <c r="F5" s="387"/>
      <c r="G5" s="390" t="s">
        <v>137</v>
      </c>
      <c r="H5" s="390"/>
      <c r="I5" s="390" t="s">
        <v>138</v>
      </c>
      <c r="J5" s="390"/>
      <c r="K5" s="391" t="s">
        <v>139</v>
      </c>
      <c r="L5" s="391"/>
      <c r="M5" s="391" t="s">
        <v>137</v>
      </c>
      <c r="N5" s="391"/>
      <c r="O5" s="391" t="s">
        <v>137</v>
      </c>
      <c r="P5" s="392"/>
    </row>
    <row r="6" spans="1:16" ht="17.25" customHeight="1" thickBot="1">
      <c r="A6" s="379"/>
      <c r="B6" s="386"/>
      <c r="C6" s="270" t="s">
        <v>150</v>
      </c>
      <c r="D6" s="270" t="s">
        <v>152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.75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2432</v>
      </c>
      <c r="G8" s="285">
        <v>10.1</v>
      </c>
      <c r="H8" s="287">
        <v>9.5</v>
      </c>
      <c r="I8" s="285">
        <v>9.1</v>
      </c>
      <c r="J8" s="287">
        <v>8.3</v>
      </c>
      <c r="K8" s="288">
        <f t="shared" si="0"/>
        <v>8.55207451312447</v>
      </c>
      <c r="L8" s="289">
        <v>9.46215139442231</v>
      </c>
      <c r="M8" s="290">
        <v>925</v>
      </c>
      <c r="N8" s="290">
        <v>868</v>
      </c>
      <c r="O8" s="291">
        <v>3</v>
      </c>
      <c r="P8" s="292">
        <v>3</v>
      </c>
    </row>
    <row r="9" spans="1:16" ht="18.7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2508.8</v>
      </c>
      <c r="G9" s="285">
        <v>11.6</v>
      </c>
      <c r="H9" s="287">
        <v>9.8</v>
      </c>
      <c r="I9" s="285">
        <v>6.1</v>
      </c>
      <c r="J9" s="287">
        <v>8.9</v>
      </c>
      <c r="K9" s="288">
        <f t="shared" si="0"/>
        <v>10.095735422106179</v>
      </c>
      <c r="L9" s="289">
        <v>9.889001009081737</v>
      </c>
      <c r="M9" s="290">
        <v>1196</v>
      </c>
      <c r="N9" s="290">
        <v>1130</v>
      </c>
      <c r="O9" s="291">
        <v>4</v>
      </c>
      <c r="P9" s="292">
        <v>4</v>
      </c>
    </row>
    <row r="10" spans="1:16" ht="19.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588.8</v>
      </c>
      <c r="G10" s="285">
        <v>2.6</v>
      </c>
      <c r="H10" s="287">
        <v>2.3</v>
      </c>
      <c r="I10" s="285">
        <v>2.6</v>
      </c>
      <c r="J10" s="287">
        <v>2.3</v>
      </c>
      <c r="K10" s="288">
        <f t="shared" si="0"/>
        <v>7.514450867052024</v>
      </c>
      <c r="L10" s="289">
        <v>7.718120805369127</v>
      </c>
      <c r="M10" s="290">
        <v>1143.5</v>
      </c>
      <c r="N10" s="290">
        <v>967</v>
      </c>
      <c r="O10" s="291">
        <v>3.5</v>
      </c>
      <c r="P10" s="292">
        <v>4</v>
      </c>
    </row>
    <row r="11" spans="1:16" ht="20.2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</v>
      </c>
      <c r="G11" s="285">
        <v>6.3</v>
      </c>
      <c r="H11" s="287">
        <v>6.5</v>
      </c>
      <c r="I11" s="285">
        <v>5.5</v>
      </c>
      <c r="J11" s="287">
        <v>5.7</v>
      </c>
      <c r="K11" s="288">
        <f t="shared" si="0"/>
        <v>9.130434782608695</v>
      </c>
      <c r="L11" s="289">
        <v>9.420289855072465</v>
      </c>
      <c r="M11" s="290">
        <v>2232</v>
      </c>
      <c r="N11" s="290">
        <v>2038.5</v>
      </c>
      <c r="O11" s="291">
        <v>5</v>
      </c>
      <c r="P11" s="292">
        <v>4.5</v>
      </c>
    </row>
    <row r="12" spans="1:16" ht="18.7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1433.6</v>
      </c>
      <c r="G12" s="285">
        <v>5</v>
      </c>
      <c r="H12" s="287">
        <v>5.6</v>
      </c>
      <c r="I12" s="285">
        <v>4.9</v>
      </c>
      <c r="J12" s="287">
        <v>5.5</v>
      </c>
      <c r="K12" s="288">
        <f t="shared" si="0"/>
        <v>10.70663811563169</v>
      </c>
      <c r="L12" s="289">
        <v>12.933025404157044</v>
      </c>
      <c r="M12" s="290">
        <v>2544.7</v>
      </c>
      <c r="N12" s="290">
        <v>2313.1</v>
      </c>
      <c r="O12" s="291">
        <v>9.9</v>
      </c>
      <c r="P12" s="292">
        <v>5</v>
      </c>
    </row>
    <row r="13" spans="1:16" ht="18.7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5533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12.815884476534295</v>
      </c>
      <c r="M13" s="290">
        <v>526</v>
      </c>
      <c r="N13" s="290">
        <v>938</v>
      </c>
      <c r="O13" s="291">
        <v>3</v>
      </c>
      <c r="P13" s="292">
        <v>4</v>
      </c>
    </row>
    <row r="14" spans="1:16" ht="18.7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9190.4</v>
      </c>
      <c r="G14" s="285">
        <v>37.8</v>
      </c>
      <c r="H14" s="287">
        <v>35.9</v>
      </c>
      <c r="I14" s="285">
        <v>35.8</v>
      </c>
      <c r="J14" s="287">
        <v>35.7</v>
      </c>
      <c r="K14" s="288">
        <f t="shared" si="0"/>
        <v>13.785557986870897</v>
      </c>
      <c r="L14" s="289">
        <v>13.092633114514953</v>
      </c>
      <c r="M14" s="290">
        <v>2862</v>
      </c>
      <c r="N14" s="290">
        <v>3468</v>
      </c>
      <c r="O14" s="291">
        <v>27</v>
      </c>
      <c r="P14" s="292">
        <v>10</v>
      </c>
    </row>
    <row r="15" spans="1:16" ht="20.2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1770.4</v>
      </c>
      <c r="F15" s="286">
        <v>1751.6</v>
      </c>
      <c r="G15" s="285">
        <v>6.4</v>
      </c>
      <c r="H15" s="287">
        <v>6.2</v>
      </c>
      <c r="I15" s="285">
        <v>5.9</v>
      </c>
      <c r="J15" s="287">
        <v>5.7</v>
      </c>
      <c r="K15" s="288">
        <f t="shared" si="0"/>
        <v>8.93854748603352</v>
      </c>
      <c r="L15" s="289">
        <v>8.972503617945007</v>
      </c>
      <c r="M15" s="290">
        <v>77</v>
      </c>
      <c r="N15" s="290">
        <v>86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1331.2</v>
      </c>
      <c r="G16" s="285">
        <v>5.4</v>
      </c>
      <c r="H16" s="287">
        <v>5.2</v>
      </c>
      <c r="I16" s="285">
        <v>4.7</v>
      </c>
      <c r="J16" s="287">
        <v>4.8</v>
      </c>
      <c r="K16" s="288">
        <f t="shared" si="0"/>
        <v>9.045226130653267</v>
      </c>
      <c r="L16" s="289">
        <v>8.666666666666666</v>
      </c>
      <c r="M16" s="290">
        <v>3405</v>
      </c>
      <c r="N16" s="290">
        <v>2967</v>
      </c>
      <c r="O16" s="291">
        <v>10</v>
      </c>
      <c r="P16" s="292">
        <v>8</v>
      </c>
    </row>
    <row r="17" spans="1:16" ht="19.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2892.8</v>
      </c>
      <c r="G17" s="285">
        <v>12.2</v>
      </c>
      <c r="H17" s="287">
        <v>11.3</v>
      </c>
      <c r="I17" s="285">
        <v>11.5</v>
      </c>
      <c r="J17" s="287">
        <v>10.9</v>
      </c>
      <c r="K17" s="288">
        <f t="shared" si="0"/>
        <v>12.842105263157894</v>
      </c>
      <c r="L17" s="289">
        <v>12.417582417582418</v>
      </c>
      <c r="M17" s="290">
        <v>1071</v>
      </c>
      <c r="N17" s="290">
        <v>980</v>
      </c>
      <c r="O17" s="291">
        <v>4.45</v>
      </c>
      <c r="P17" s="292">
        <v>5</v>
      </c>
    </row>
    <row r="18" spans="1:16" ht="19.5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1114.5</v>
      </c>
      <c r="F18" s="286">
        <v>614.4</v>
      </c>
      <c r="G18" s="285">
        <v>3.6</v>
      </c>
      <c r="H18" s="287">
        <v>2.4</v>
      </c>
      <c r="I18" s="285">
        <v>1.8</v>
      </c>
      <c r="J18" s="287">
        <v>1.2</v>
      </c>
      <c r="K18" s="288">
        <f t="shared" si="0"/>
        <v>9.06801007556675</v>
      </c>
      <c r="L18" s="289">
        <v>7.741935483870968</v>
      </c>
      <c r="M18" s="290">
        <v>2992.7</v>
      </c>
      <c r="N18" s="290">
        <v>857.2</v>
      </c>
      <c r="O18" s="291">
        <v>6.1</v>
      </c>
      <c r="P18" s="292">
        <v>1.5</v>
      </c>
    </row>
    <row r="19" spans="1:16" ht="18.7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1996.8</v>
      </c>
      <c r="G19" s="285">
        <v>8.5</v>
      </c>
      <c r="H19" s="287">
        <v>7.8</v>
      </c>
      <c r="I19" s="285">
        <v>7.3</v>
      </c>
      <c r="J19" s="287">
        <v>7</v>
      </c>
      <c r="K19" s="288">
        <f t="shared" si="0"/>
        <v>6.141618497109827</v>
      </c>
      <c r="L19" s="289">
        <v>5.88235294117647</v>
      </c>
      <c r="M19" s="290">
        <v>1173</v>
      </c>
      <c r="N19" s="290">
        <v>1250</v>
      </c>
      <c r="O19" s="291">
        <v>4</v>
      </c>
      <c r="P19" s="292">
        <v>5</v>
      </c>
    </row>
    <row r="20" spans="1:16" ht="18.7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3174.4</v>
      </c>
      <c r="G20" s="285">
        <v>10.4</v>
      </c>
      <c r="H20" s="287">
        <v>12.4</v>
      </c>
      <c r="I20" s="285">
        <v>9</v>
      </c>
      <c r="J20" s="287">
        <v>11</v>
      </c>
      <c r="K20" s="288">
        <f t="shared" si="0"/>
        <v>8.118657298985168</v>
      </c>
      <c r="L20" s="289">
        <v>9.6875</v>
      </c>
      <c r="M20" s="290">
        <v>291</v>
      </c>
      <c r="N20" s="290">
        <v>276</v>
      </c>
      <c r="O20" s="291">
        <v>1</v>
      </c>
      <c r="P20" s="292">
        <v>0.5</v>
      </c>
    </row>
    <row r="21" spans="1:16" ht="20.2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1152</v>
      </c>
      <c r="G21" s="285">
        <v>5.1</v>
      </c>
      <c r="H21" s="287">
        <v>4.5</v>
      </c>
      <c r="I21" s="285">
        <v>4.6</v>
      </c>
      <c r="J21" s="287">
        <v>4.1</v>
      </c>
      <c r="K21" s="288">
        <f t="shared" si="0"/>
        <v>5.268595041322314</v>
      </c>
      <c r="L21" s="289">
        <v>4.812834224598931</v>
      </c>
      <c r="M21" s="290">
        <v>552.5</v>
      </c>
      <c r="N21" s="290">
        <v>586.8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2483.2</v>
      </c>
      <c r="G22" s="285">
        <v>9.1</v>
      </c>
      <c r="H22" s="287">
        <v>9.7</v>
      </c>
      <c r="I22" s="285">
        <v>8.2</v>
      </c>
      <c r="J22" s="287">
        <v>9.2</v>
      </c>
      <c r="K22" s="288">
        <f t="shared" si="0"/>
        <v>8.921568627450979</v>
      </c>
      <c r="L22" s="289">
        <v>9.867751780264497</v>
      </c>
      <c r="M22" s="290">
        <v>2347.8</v>
      </c>
      <c r="N22" s="290">
        <v>2300</v>
      </c>
      <c r="O22" s="291">
        <v>7.6</v>
      </c>
      <c r="P22" s="292">
        <v>7.9</v>
      </c>
    </row>
    <row r="23" spans="1:16" ht="18" customHeight="1">
      <c r="A23" s="283" t="s">
        <v>146</v>
      </c>
      <c r="B23" s="284">
        <v>1961</v>
      </c>
      <c r="C23" s="284">
        <v>1949</v>
      </c>
      <c r="D23" s="284">
        <v>1947</v>
      </c>
      <c r="E23" s="285">
        <v>7826</v>
      </c>
      <c r="F23" s="286">
        <v>9344</v>
      </c>
      <c r="G23" s="285">
        <v>34.2</v>
      </c>
      <c r="H23" s="287">
        <v>36.5</v>
      </c>
      <c r="I23" s="285">
        <v>32.4</v>
      </c>
      <c r="J23" s="287">
        <v>34</v>
      </c>
      <c r="K23" s="288">
        <f t="shared" si="0"/>
        <v>17.565485362095533</v>
      </c>
      <c r="L23" s="289">
        <v>18.52791878172589</v>
      </c>
      <c r="M23" s="290">
        <v>997.2</v>
      </c>
      <c r="N23" s="290">
        <v>1180.9</v>
      </c>
      <c r="O23" s="291">
        <v>2.6</v>
      </c>
      <c r="P23" s="292">
        <v>1.3</v>
      </c>
    </row>
    <row r="24" spans="1:16" ht="18.7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948</v>
      </c>
      <c r="F24" s="286">
        <v>614.4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600</v>
      </c>
      <c r="N24" s="290">
        <v>354</v>
      </c>
      <c r="O24" s="291">
        <v>2</v>
      </c>
      <c r="P24" s="292">
        <v>3</v>
      </c>
    </row>
    <row r="25" spans="1:16" ht="18.7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4121.6</v>
      </c>
      <c r="G25" s="285">
        <v>16.6</v>
      </c>
      <c r="H25" s="287">
        <v>16.1</v>
      </c>
      <c r="I25" s="285">
        <v>16</v>
      </c>
      <c r="J25" s="287">
        <v>14.7</v>
      </c>
      <c r="K25" s="288">
        <f t="shared" si="0"/>
        <v>12.406576980568014</v>
      </c>
      <c r="L25" s="289">
        <v>10.754843019372078</v>
      </c>
      <c r="M25" s="290"/>
      <c r="N25" s="290"/>
      <c r="O25" s="291"/>
      <c r="P25" s="292"/>
    </row>
    <row r="26" spans="1:16" ht="18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1382.4</v>
      </c>
      <c r="G26" s="285">
        <v>4.6</v>
      </c>
      <c r="H26" s="287">
        <v>5.4</v>
      </c>
      <c r="I26" s="285">
        <v>4.3</v>
      </c>
      <c r="J26" s="287">
        <v>5</v>
      </c>
      <c r="K26" s="288">
        <f>G26/D26*1000</f>
        <v>8.56610800744879</v>
      </c>
      <c r="L26" s="289">
        <v>9.075630252100842</v>
      </c>
      <c r="M26" s="290">
        <v>3612</v>
      </c>
      <c r="N26" s="290">
        <v>3683</v>
      </c>
      <c r="O26" s="291">
        <v>10</v>
      </c>
      <c r="P26" s="292">
        <v>10</v>
      </c>
    </row>
    <row r="27" spans="1:16" ht="18.7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10521.6</v>
      </c>
      <c r="G27" s="285">
        <v>42.1</v>
      </c>
      <c r="H27" s="287">
        <v>41.1</v>
      </c>
      <c r="I27" s="285">
        <v>40.9</v>
      </c>
      <c r="J27" s="287">
        <v>36.5</v>
      </c>
      <c r="K27" s="288">
        <f t="shared" si="0"/>
        <v>11.015175300889586</v>
      </c>
      <c r="L27" s="289">
        <v>10.753532182103612</v>
      </c>
      <c r="M27" s="290">
        <v>1994</v>
      </c>
      <c r="N27" s="290">
        <v>2522</v>
      </c>
      <c r="O27" s="291">
        <v>6</v>
      </c>
      <c r="P27" s="292">
        <v>8</v>
      </c>
    </row>
    <row r="28" spans="1:16" ht="17.2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20.2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23426</v>
      </c>
      <c r="E29" s="306">
        <f>SUM(E7:E28)</f>
        <v>65457.4</v>
      </c>
      <c r="F29" s="307">
        <v>64954.3</v>
      </c>
      <c r="G29" s="308">
        <f>SUM(G7:G28)</f>
        <v>256.09999999999997</v>
      </c>
      <c r="H29" s="309">
        <v>253</v>
      </c>
      <c r="I29" s="310">
        <f>SUM(I7:I28)</f>
        <v>232.20000000000005</v>
      </c>
      <c r="J29" s="309">
        <v>233.4</v>
      </c>
      <c r="K29" s="311">
        <f>G29/D29*1000</f>
        <v>10.932297447280797</v>
      </c>
      <c r="L29" s="311">
        <v>10.3</v>
      </c>
      <c r="M29" s="310">
        <f>SUM(M7:M28)</f>
        <v>30548.9</v>
      </c>
      <c r="N29" s="312">
        <v>28772</v>
      </c>
      <c r="O29" s="310">
        <f>SUM(O7:O28)</f>
        <v>111.84999999999998</v>
      </c>
      <c r="P29" s="312">
        <v>87.9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2016-10-18T05:23:40Z</cp:lastPrinted>
  <dcterms:created xsi:type="dcterms:W3CDTF">2015-09-15T07:38:08Z</dcterms:created>
  <dcterms:modified xsi:type="dcterms:W3CDTF">2016-10-27T05:58:05Z</dcterms:modified>
  <cp:category/>
  <cp:version/>
  <cp:contentType/>
  <cp:contentStatus/>
</cp:coreProperties>
</file>