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<sst xmlns="http://schemas.openxmlformats.org/spreadsheetml/2006/main" count="398" uniqueCount="158">
  <si>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</si>
  <si>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</si>
  <si>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</si>
  <si>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</si>
  <si>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</si>
  <si>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</si>
  <si>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</si>
  <si>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</si>
  <si>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</si>
  <si>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</si>
  <si>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</si>
  <si>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</si>
  <si>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</si>
  <si>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</si>
  <si>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</si>
  <si>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</si>
  <si>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</si>
  <si>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</si>
  <si>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</si>
  <si>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</si>
  <si>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</si>
  <si>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</si>
  <si>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</si>
  <si>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</si>
  <si>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</si>
  <si>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</si>
  <si>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</si>
  <si>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</si>
  <si>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</si>
  <si>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</si>
  <si>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</si>
  <si>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</si>
  <si>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</si>
  <si>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</si>
  <si>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</si>
  <si>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</si>
  <si>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</si>
  <si>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</si>
  <si>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</si>
  <si>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</si>
  <si>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</si>
  <si>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</si>
  <si>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</si>
  <si>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</si>
  <si>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</si>
  <si>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</si>
  <si>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</si>
  <si>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</si>
  <si>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</si>
  <si>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</si>
  <si>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</si>
  <si>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</si>
  <si>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</si>
  <si>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</si>
  <si>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</si>
  <si>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</si>
  <si>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</si>
  <si>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</si>
  <si>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</si>
  <si>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</si>
  <si>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</si>
  <si>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</si>
  <si>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</si>
  <si>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</si>
  <si>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</si>
  <si>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</si>
  <si>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</si>
  <si>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</si>
  <si>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</si>
  <si>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</si>
  <si>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</si>
  <si>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</si>
  <si>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</si>
  <si>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</si>
  <si>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</si>
  <si>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</si>
  <si>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</si>
  <si>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</si>
  <si>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</si>
  <si>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</si>
  <si>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</si>
  <si>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</si>
  <si>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</si>
  <si>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</si>
  <si>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</si>
  <si>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</si>
  <si>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</si>
  <si>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</si>
  <si>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</si>
  <si>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</si>
  <si>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</si>
  <si>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</si>
  <si>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</si>
  <si>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</si>
  <si>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</si>
  <si>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</si>
  <si>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</si>
  <si>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</si>
  <si>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</si>
  <si>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</si>
  <si>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</si>
  <si>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</si>
  <si>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</si>
  <si>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</si>
  <si>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</si>
  <si>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</si>
  <si>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</si>
  <si>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</si>
  <si>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</si>
  <si>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</si>
  <si>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</si>
  <si>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</si>
  <si>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</si>
  <si>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</si>
  <si>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</si>
  <si>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</si>
  <si>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</si>
  <si>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</si>
  <si>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</si>
  <si>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</si>
  <si>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</si>
  <si>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</si>
  <si>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</si>
  <si>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</si>
  <si>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</si>
  <si>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</si>
  <si>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</si>
  <si>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</si>
  <si>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</si>
  <si>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</si>
  <si>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</si>
  <si>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</si>
  <si>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</si>
  <si>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</si>
  <si>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</si>
  <si>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</si>
  <si>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</si>
  <si>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</si>
  <si>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</si>
  <si>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</si>
  <si>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</si>
  <si>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</si>
  <si>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</si>
  <si>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</si>
  <si>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</si>
  <si>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</si>
  <si>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</si>
  <si>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</si>
  <si>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</si>
  <si>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</si>
  <si>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</si>
  <si>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</si>
  <si>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</si>
  <si>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</si>
  <si>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</si>
  <si>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27.09</t>
  </si>
  <si>
    <t xml:space="preserve">Уборка сельскохозяйственных культур     28.09.2016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</si>
  <si>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28.09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</si>
</sst>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50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Font="1" applyBorder="1" applyAlignment="1">
      <alignment horizontal="center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8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7" xfId="60" applyFont="1" applyBorder="1" applyAlignment="1" applyProtection="1">
      <alignment horizontal="center"/>
      <protection locked="0"/>
    </xf>
    <xf numFmtId="0" fontId="35" fillId="0" borderId="67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7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7" sqref="G27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7.875" style="237" hidden="1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78" t="s">
        <v>156</v>
      </c>
      <c r="D1" s="373"/>
      <c r="E1" s="373"/>
      <c r="F1" s="373"/>
      <c r="G1" s="373"/>
      <c r="H1" s="373"/>
      <c r="I1" s="373"/>
      <c r="J1" s="373"/>
      <c r="K1" s="373"/>
      <c r="L1" s="373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7"/>
      <c r="BR1" s="377"/>
      <c r="BS1" s="377"/>
      <c r="BT1" s="377"/>
      <c r="BU1" s="377"/>
    </row>
    <row r="2" spans="1:73" ht="16.5">
      <c r="A2" s="5"/>
      <c r="B2" s="5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71" t="s">
        <v>32</v>
      </c>
      <c r="D4" s="372"/>
      <c r="E4" s="372"/>
      <c r="F4" s="372"/>
      <c r="G4" s="379"/>
      <c r="H4" s="371" t="s">
        <v>25</v>
      </c>
      <c r="I4" s="372"/>
      <c r="J4" s="372"/>
      <c r="K4" s="372"/>
      <c r="L4" s="379"/>
      <c r="M4" s="371" t="s">
        <v>26</v>
      </c>
      <c r="N4" s="372"/>
      <c r="O4" s="372"/>
      <c r="P4" s="372"/>
      <c r="Q4" s="379"/>
      <c r="R4" s="371" t="s">
        <v>42</v>
      </c>
      <c r="S4" s="380"/>
      <c r="T4" s="380"/>
      <c r="U4" s="380"/>
      <c r="V4" s="381"/>
      <c r="W4" s="371" t="s">
        <v>33</v>
      </c>
      <c r="X4" s="372"/>
      <c r="Y4" s="372"/>
      <c r="Z4" s="372"/>
      <c r="AA4" s="372"/>
      <c r="AB4" s="379"/>
      <c r="AC4" s="371" t="s">
        <v>34</v>
      </c>
      <c r="AD4" s="372"/>
      <c r="AE4" s="372"/>
      <c r="AF4" s="372"/>
      <c r="AG4" s="379"/>
      <c r="AH4" s="371" t="s">
        <v>35</v>
      </c>
      <c r="AI4" s="372"/>
      <c r="AJ4" s="372"/>
      <c r="AK4" s="372"/>
      <c r="AL4" s="379"/>
      <c r="AM4" s="371" t="s">
        <v>36</v>
      </c>
      <c r="AN4" s="372"/>
      <c r="AO4" s="372"/>
      <c r="AP4" s="372"/>
      <c r="AQ4" s="379"/>
      <c r="AR4" s="371" t="s">
        <v>37</v>
      </c>
      <c r="AS4" s="372"/>
      <c r="AT4" s="372"/>
      <c r="AU4" s="372"/>
      <c r="AV4" s="379"/>
      <c r="AW4" s="371" t="s">
        <v>38</v>
      </c>
      <c r="AX4" s="372"/>
      <c r="AY4" s="372"/>
      <c r="AZ4" s="372"/>
      <c r="BA4" s="379"/>
      <c r="BB4" s="371" t="s">
        <v>39</v>
      </c>
      <c r="BC4" s="372"/>
      <c r="BD4" s="372"/>
      <c r="BE4" s="372"/>
      <c r="BF4" s="379"/>
      <c r="BG4" s="371" t="s">
        <v>40</v>
      </c>
      <c r="BH4" s="372"/>
      <c r="BI4" s="372"/>
      <c r="BJ4" s="372"/>
      <c r="BK4" s="379"/>
      <c r="BL4" s="371" t="s">
        <v>41</v>
      </c>
      <c r="BM4" s="372"/>
      <c r="BN4" s="372"/>
      <c r="BO4" s="372"/>
      <c r="BP4" s="379"/>
      <c r="BQ4" s="382" t="s">
        <v>27</v>
      </c>
      <c r="BR4" s="383"/>
      <c r="BS4" s="383"/>
      <c r="BT4" s="383"/>
      <c r="BU4" s="384"/>
    </row>
    <row r="5" spans="1:73" ht="81.75" customHeight="1">
      <c r="A5" s="386"/>
      <c r="B5" s="388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/>
      <c r="C22" s="84">
        <f t="shared" si="12"/>
        <v>36430</v>
      </c>
      <c r="D22" s="85">
        <f t="shared" si="19"/>
        <v>35000</v>
      </c>
      <c r="E22" s="86">
        <f t="shared" si="20"/>
        <v>96.07466373867692</v>
      </c>
      <c r="F22" s="85">
        <f t="shared" si="21"/>
        <v>82507</v>
      </c>
      <c r="G22" s="87">
        <f t="shared" si="22"/>
        <v>23.573428571428572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395</v>
      </c>
      <c r="AT22" s="101">
        <f>AS22/AR22*100</f>
        <v>21.643835616438356</v>
      </c>
      <c r="AU22" s="98">
        <v>2132</v>
      </c>
      <c r="AV22" s="87">
        <f>AU22/AS22*10</f>
        <v>53.9746835443038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/>
      <c r="C28" s="123">
        <f>SUM(C6:C26)</f>
        <v>541216</v>
      </c>
      <c r="D28" s="124">
        <f>SUM(D6:D26)</f>
        <v>532117</v>
      </c>
      <c r="E28" s="125">
        <f>D28/C28*100</f>
        <v>98.31878584520783</v>
      </c>
      <c r="F28" s="124">
        <f>SUM(F6:F26)</f>
        <v>1303887.5</v>
      </c>
      <c r="G28" s="126">
        <f>F28/D28*10</f>
        <v>24.503774545823568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2025</v>
      </c>
      <c r="AT28" s="219">
        <f>AS28/AR28*100</f>
        <v>19.216170051243118</v>
      </c>
      <c r="AU28" s="81">
        <f>SUM(AU7:AU27)</f>
        <v>6905</v>
      </c>
      <c r="AV28" s="167">
        <f>AU28/AS28*10</f>
        <v>34.098765432098766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1952</v>
      </c>
      <c r="C29" s="138">
        <v>522488</v>
      </c>
      <c r="D29" s="139">
        <v>513682</v>
      </c>
      <c r="E29" s="140">
        <v>98.31460244063021</v>
      </c>
      <c r="F29" s="139">
        <v>891885.9</v>
      </c>
      <c r="G29" s="141">
        <v>17.36260760548355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817</v>
      </c>
      <c r="AT29" s="101">
        <f>AS29/AR29*100</f>
        <v>9.420039202121526</v>
      </c>
      <c r="AU29" s="218">
        <v>8518</v>
      </c>
      <c r="AV29" s="87">
        <f>AU29/AS29*10</f>
        <v>104.25948592411261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2706</v>
      </c>
      <c r="BD29" s="118">
        <f>BC29/BB29*100</f>
        <v>95.82152974504248</v>
      </c>
      <c r="BE29" s="73">
        <v>2916</v>
      </c>
      <c r="BF29" s="119">
        <f>BE29/BC29*10</f>
        <v>10.776053215077606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M4:Q4"/>
    <mergeCell ref="W4:AB4"/>
    <mergeCell ref="AC4:AG4"/>
    <mergeCell ref="AM4:AQ4"/>
    <mergeCell ref="A4:A5"/>
    <mergeCell ref="B4:B5"/>
    <mergeCell ref="C4:G4"/>
    <mergeCell ref="H4:L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26" sqref="K26"/>
    </sheetView>
  </sheetViews>
  <sheetFormatPr defaultColWidth="9.125" defaultRowHeight="12.75"/>
  <cols>
    <col min="1" max="1" width="28.7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00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875" style="237" customWidth="1"/>
    <col min="10" max="10" width="7.6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625" style="237" customWidth="1"/>
    <col min="48" max="48" width="10.00390625" style="237" customWidth="1"/>
    <col min="49" max="49" width="12.125" style="237" customWidth="1"/>
    <col min="50" max="50" width="10.75390625" style="237" customWidth="1"/>
    <col min="51" max="51" width="12.25390625" style="237" customWidth="1"/>
    <col min="52" max="52" width="11.00390625" style="237" customWidth="1"/>
    <col min="53" max="53" width="11.125" style="237" customWidth="1"/>
    <col min="54" max="54" width="10.00390625" style="237" customWidth="1"/>
    <col min="55" max="55" width="9.375" style="237" customWidth="1"/>
    <col min="56" max="16384" width="9.125" style="237" customWidth="1"/>
  </cols>
  <sheetData>
    <row r="1" spans="1:55" s="243" customFormat="1" ht="18.75">
      <c r="A1" s="5"/>
      <c r="B1" s="392" t="s">
        <v>53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55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9">
        <v>42641</v>
      </c>
      <c r="O2" s="390"/>
      <c r="P2" s="390"/>
      <c r="Q2" s="5"/>
      <c r="R2" s="5"/>
      <c r="S2" s="389"/>
      <c r="T2" s="390"/>
      <c r="U2" s="390"/>
      <c r="V2" s="5"/>
      <c r="W2" s="5"/>
      <c r="X2" s="389"/>
      <c r="Y2" s="390"/>
      <c r="Z2" s="390"/>
      <c r="AA2" s="5"/>
      <c r="AB2" s="389"/>
      <c r="AC2" s="400"/>
      <c r="AD2" s="400"/>
      <c r="AE2" s="400"/>
      <c r="AF2" s="4"/>
      <c r="AG2" s="4"/>
      <c r="AH2" s="398"/>
      <c r="AI2" s="399"/>
      <c r="AJ2" s="399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9"/>
      <c r="AZ2" s="1"/>
      <c r="BA2" s="1"/>
      <c r="BB2" s="396"/>
      <c r="BC2" s="397"/>
    </row>
    <row r="3" spans="1:55" ht="15.75">
      <c r="A3" s="394" t="s">
        <v>17</v>
      </c>
      <c r="B3" s="391" t="s">
        <v>54</v>
      </c>
      <c r="C3" s="391"/>
      <c r="D3" s="391"/>
      <c r="E3" s="391"/>
      <c r="F3" s="391"/>
      <c r="G3" s="391" t="s">
        <v>55</v>
      </c>
      <c r="H3" s="391"/>
      <c r="I3" s="391"/>
      <c r="J3" s="391"/>
      <c r="K3" s="391"/>
      <c r="L3" s="391" t="s">
        <v>56</v>
      </c>
      <c r="M3" s="391"/>
      <c r="N3" s="391"/>
      <c r="O3" s="391"/>
      <c r="P3" s="391"/>
      <c r="Q3" s="391" t="s">
        <v>57</v>
      </c>
      <c r="R3" s="391"/>
      <c r="S3" s="391"/>
      <c r="T3" s="391"/>
      <c r="U3" s="391"/>
      <c r="V3" s="391" t="s">
        <v>58</v>
      </c>
      <c r="W3" s="391"/>
      <c r="X3" s="391"/>
      <c r="Y3" s="391"/>
      <c r="Z3" s="391"/>
      <c r="AA3" s="391" t="s">
        <v>59</v>
      </c>
      <c r="AB3" s="391"/>
      <c r="AC3" s="391"/>
      <c r="AD3" s="391"/>
      <c r="AE3" s="391"/>
      <c r="AF3" s="391" t="s">
        <v>60</v>
      </c>
      <c r="AG3" s="391"/>
      <c r="AH3" s="391"/>
      <c r="AI3" s="391"/>
      <c r="AJ3" s="391"/>
      <c r="AK3" s="391" t="s">
        <v>61</v>
      </c>
      <c r="AL3" s="391"/>
      <c r="AM3" s="391"/>
      <c r="AN3" s="391"/>
      <c r="AO3" s="391" t="s">
        <v>62</v>
      </c>
      <c r="AP3" s="391"/>
      <c r="AQ3" s="391"/>
      <c r="AR3" s="391"/>
      <c r="AS3" s="391"/>
      <c r="AT3" s="391" t="s">
        <v>63</v>
      </c>
      <c r="AU3" s="391"/>
      <c r="AV3" s="391"/>
      <c r="AW3" s="391"/>
      <c r="AX3" s="391"/>
      <c r="AY3" s="391" t="s">
        <v>64</v>
      </c>
      <c r="AZ3" s="391"/>
      <c r="BA3" s="391"/>
      <c r="BB3" s="391"/>
      <c r="BC3" s="401"/>
    </row>
    <row r="4" spans="1:55" ht="90.75" customHeight="1">
      <c r="A4" s="395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14</v>
      </c>
      <c r="AW4" s="40" t="s">
        <v>94</v>
      </c>
      <c r="AX4" s="40" t="s">
        <v>95</v>
      </c>
      <c r="AY4" s="40" t="s">
        <v>96</v>
      </c>
      <c r="AZ4" s="40" t="s">
        <v>97</v>
      </c>
      <c r="BA4" s="40" t="s">
        <v>14</v>
      </c>
      <c r="BB4" s="40" t="s">
        <v>65</v>
      </c>
      <c r="BC4" s="42" t="s">
        <v>88</v>
      </c>
    </row>
    <row r="5" spans="1:55" ht="18" customHeight="1">
      <c r="A5" s="375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0"/>
    </row>
    <row r="6" spans="1:55" ht="18" customHeight="1">
      <c r="A6" s="376" t="s">
        <v>18</v>
      </c>
      <c r="B6" s="45">
        <v>6984</v>
      </c>
      <c r="C6" s="8">
        <v>410</v>
      </c>
      <c r="D6" s="49">
        <f>C6/B6*100</f>
        <v>5.8705612829324165</v>
      </c>
      <c r="E6" s="8">
        <v>340</v>
      </c>
      <c r="F6" s="50">
        <f aca="true" t="shared" si="0" ref="F6:F27">IF(E6&gt;0,E6/C6*10,"")</f>
        <v>8.292682926829269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50">
        <f>AU6/AT6*100</f>
        <v>70.65217391304348</v>
      </c>
      <c r="AW6" s="8">
        <v>650</v>
      </c>
      <c r="AX6" s="11">
        <f aca="true" t="shared" si="2" ref="AX6:AX25">IF(AW6&gt;0,AW6/AU6*10,"")</f>
        <v>100</v>
      </c>
      <c r="AY6" s="8"/>
      <c r="AZ6" s="8"/>
      <c r="BA6" s="8"/>
      <c r="BB6" s="8"/>
      <c r="BC6" s="10"/>
    </row>
    <row r="7" spans="1:55" ht="17.25" customHeight="1">
      <c r="A7" s="376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50">
        <f>AU7/AT7*100</f>
        <v>90.1639344262295</v>
      </c>
      <c r="AW7" s="8">
        <v>440</v>
      </c>
      <c r="AX7" s="11">
        <f t="shared" si="2"/>
        <v>80</v>
      </c>
      <c r="AY7" s="8">
        <v>581.5</v>
      </c>
      <c r="AZ7" s="8">
        <v>85</v>
      </c>
      <c r="BA7" s="220">
        <f>AZ7/AY7*100</f>
        <v>14.617368873602752</v>
      </c>
      <c r="BB7" s="8">
        <v>2125</v>
      </c>
      <c r="BC7" s="52">
        <f>IF(BB7&gt;0,BB7/AZ7*10,"")</f>
        <v>250</v>
      </c>
    </row>
    <row r="8" spans="1:55" ht="15.75" customHeight="1">
      <c r="A8" s="375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50">
        <f>AU8/AT8*100</f>
        <v>100</v>
      </c>
      <c r="AW8" s="8">
        <v>50</v>
      </c>
      <c r="AX8" s="11">
        <f t="shared" si="2"/>
        <v>166.66666666666669</v>
      </c>
      <c r="AY8" s="8">
        <v>1</v>
      </c>
      <c r="AZ8" s="8">
        <v>1</v>
      </c>
      <c r="BA8" s="220">
        <f>AZ8/AY8*100</f>
        <v>100</v>
      </c>
      <c r="BB8" s="8">
        <v>2</v>
      </c>
      <c r="BC8" s="52">
        <f>IF(BB8&gt;0,BB8/AZ8*10,"")</f>
        <v>20</v>
      </c>
    </row>
    <row r="9" spans="1:55" ht="17.25" customHeight="1">
      <c r="A9" s="376" t="s">
        <v>2</v>
      </c>
      <c r="B9" s="45">
        <v>4030</v>
      </c>
      <c r="C9" s="8">
        <v>484</v>
      </c>
      <c r="D9" s="49">
        <f>C9/B9*100</f>
        <v>12.009925558312656</v>
      </c>
      <c r="E9" s="8">
        <v>663</v>
      </c>
      <c r="F9" s="50">
        <f t="shared" si="0"/>
        <v>13.698347107438016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102</v>
      </c>
      <c r="AV9" s="50">
        <f>AU9/AT9*100</f>
        <v>53.68421052631579</v>
      </c>
      <c r="AW9" s="8">
        <v>2040</v>
      </c>
      <c r="AX9" s="11">
        <f t="shared" si="2"/>
        <v>200</v>
      </c>
      <c r="AY9" s="8">
        <v>215</v>
      </c>
      <c r="AZ9" s="8">
        <v>67</v>
      </c>
      <c r="BA9" s="220">
        <f>AZ9/AY9*100</f>
        <v>31.16279069767442</v>
      </c>
      <c r="BB9" s="8">
        <v>2315</v>
      </c>
      <c r="BC9" s="52">
        <f>IF(BB9&gt;0,BB9/AZ9*10,"")</f>
        <v>345.5223880597015</v>
      </c>
    </row>
    <row r="10" spans="1:55" ht="18" customHeight="1">
      <c r="A10" s="375" t="s">
        <v>16</v>
      </c>
      <c r="B10" s="45">
        <v>14811</v>
      </c>
      <c r="C10" s="8">
        <v>810</v>
      </c>
      <c r="D10" s="49">
        <f aca="true" t="shared" si="3" ref="D10:D16">C10/B10*100</f>
        <v>5.468908243872797</v>
      </c>
      <c r="E10" s="8">
        <v>1142</v>
      </c>
      <c r="F10" s="50">
        <f t="shared" si="0"/>
        <v>14.098765432098766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50"/>
      <c r="AW10" s="8"/>
      <c r="AX10" s="11">
        <f t="shared" si="2"/>
      </c>
      <c r="AY10" s="8"/>
      <c r="AZ10" s="8"/>
      <c r="BA10" s="220"/>
      <c r="BB10" s="8"/>
      <c r="BC10" s="10"/>
    </row>
    <row r="11" spans="1:55" ht="15.75" customHeight="1">
      <c r="A11" s="376" t="s">
        <v>3</v>
      </c>
      <c r="B11" s="45">
        <v>18331</v>
      </c>
      <c r="C11" s="8">
        <v>291</v>
      </c>
      <c r="D11" s="49">
        <f t="shared" si="3"/>
        <v>1.58747476951612</v>
      </c>
      <c r="E11" s="8">
        <v>302</v>
      </c>
      <c r="F11" s="50">
        <f t="shared" si="0"/>
        <v>10.378006872852234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50"/>
      <c r="AW11" s="8"/>
      <c r="AX11" s="11">
        <f t="shared" si="2"/>
      </c>
      <c r="AY11" s="8">
        <v>18.7</v>
      </c>
      <c r="AZ11" s="8"/>
      <c r="BA11" s="220"/>
      <c r="BB11" s="8"/>
      <c r="BC11" s="10"/>
    </row>
    <row r="12" spans="1:55" ht="17.25" customHeight="1">
      <c r="A12" s="375" t="s">
        <v>4</v>
      </c>
      <c r="B12" s="45">
        <v>28974</v>
      </c>
      <c r="C12" s="8">
        <v>2714</v>
      </c>
      <c r="D12" s="49">
        <f t="shared" si="3"/>
        <v>9.367018706426451</v>
      </c>
      <c r="E12" s="8">
        <v>3342</v>
      </c>
      <c r="F12" s="50">
        <f t="shared" si="0"/>
        <v>12.313927781871776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2269</v>
      </c>
      <c r="AQ12" s="50">
        <f>AP12/AO12*100</f>
        <v>71.84927169094364</v>
      </c>
      <c r="AR12" s="8">
        <v>31466</v>
      </c>
      <c r="AS12" s="50">
        <f t="shared" si="1"/>
        <v>138.67783164389598</v>
      </c>
      <c r="AT12" s="8">
        <v>138.5</v>
      </c>
      <c r="AU12" s="8">
        <v>2</v>
      </c>
      <c r="AV12" s="50">
        <f>AU12/AT12*100</f>
        <v>1.444043321299639</v>
      </c>
      <c r="AW12" s="8">
        <v>6</v>
      </c>
      <c r="AX12" s="11">
        <f t="shared" si="2"/>
        <v>30</v>
      </c>
      <c r="AY12" s="8">
        <v>177</v>
      </c>
      <c r="AZ12" s="8">
        <v>84</v>
      </c>
      <c r="BA12" s="220">
        <f>AZ12/AY12*100</f>
        <v>47.45762711864407</v>
      </c>
      <c r="BB12" s="8">
        <v>2179</v>
      </c>
      <c r="BC12" s="52">
        <f aca="true" t="shared" si="5" ref="BC12:BC24">IF(BB12&gt;0,BB12/AZ12*10,"")</f>
        <v>259.4047619047619</v>
      </c>
    </row>
    <row r="13" spans="1:55" ht="18" customHeight="1">
      <c r="A13" s="376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50">
        <f>AU13/AT13*100</f>
        <v>33.33333333333333</v>
      </c>
      <c r="AW13" s="8">
        <v>7</v>
      </c>
      <c r="AX13" s="11">
        <f t="shared" si="2"/>
        <v>14</v>
      </c>
      <c r="AY13" s="8">
        <v>7</v>
      </c>
      <c r="AZ13" s="8">
        <v>7</v>
      </c>
      <c r="BA13" s="220">
        <f>AZ13/AY13*100</f>
        <v>100</v>
      </c>
      <c r="BB13" s="8">
        <v>45</v>
      </c>
      <c r="BC13" s="52">
        <f t="shared" si="5"/>
        <v>64.28571428571429</v>
      </c>
    </row>
    <row r="14" spans="1:55" ht="16.5" customHeight="1">
      <c r="A14" s="376" t="s">
        <v>6</v>
      </c>
      <c r="B14" s="45">
        <v>14310</v>
      </c>
      <c r="C14" s="8">
        <v>710</v>
      </c>
      <c r="D14" s="49">
        <f t="shared" si="3"/>
        <v>4.96156533892383</v>
      </c>
      <c r="E14" s="8">
        <v>782</v>
      </c>
      <c r="F14" s="50">
        <f t="shared" si="0"/>
        <v>11.014084507042254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50"/>
      <c r="AW14" s="8"/>
      <c r="AX14" s="11">
        <f t="shared" si="2"/>
      </c>
      <c r="AY14" s="8"/>
      <c r="AZ14" s="8"/>
      <c r="BA14" s="220"/>
      <c r="BB14" s="8"/>
      <c r="BC14" s="52">
        <f t="shared" si="5"/>
      </c>
    </row>
    <row r="15" spans="1:55" ht="18" customHeight="1">
      <c r="A15" s="376" t="s">
        <v>7</v>
      </c>
      <c r="B15" s="45">
        <v>15710</v>
      </c>
      <c r="C15" s="8">
        <v>4588</v>
      </c>
      <c r="D15" s="49">
        <f t="shared" si="3"/>
        <v>29.20432845321451</v>
      </c>
      <c r="E15" s="8">
        <v>7763</v>
      </c>
      <c r="F15" s="50">
        <f t="shared" si="0"/>
        <v>16.920226678291193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50"/>
      <c r="AW15" s="8"/>
      <c r="AX15" s="11">
        <f t="shared" si="2"/>
      </c>
      <c r="AY15" s="8"/>
      <c r="AZ15" s="8"/>
      <c r="BA15" s="220"/>
      <c r="BB15" s="8"/>
      <c r="BC15" s="52">
        <f t="shared" si="5"/>
      </c>
    </row>
    <row r="16" spans="1:55" ht="15.75" customHeight="1">
      <c r="A16" s="375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50">
        <f>AU16/AT16*100</f>
        <v>100</v>
      </c>
      <c r="AW16" s="8">
        <v>5</v>
      </c>
      <c r="AX16" s="11">
        <f t="shared" si="2"/>
        <v>10</v>
      </c>
      <c r="AY16" s="8">
        <v>3</v>
      </c>
      <c r="AZ16" s="8">
        <v>3</v>
      </c>
      <c r="BA16" s="220">
        <f>AZ16/AY16*100</f>
        <v>100</v>
      </c>
      <c r="BB16" s="8">
        <v>5.4</v>
      </c>
      <c r="BC16" s="52">
        <f t="shared" si="5"/>
        <v>18</v>
      </c>
    </row>
    <row r="17" spans="1:55" ht="16.5" customHeight="1">
      <c r="A17" s="376" t="s">
        <v>20</v>
      </c>
      <c r="B17" s="45">
        <v>20110</v>
      </c>
      <c r="C17" s="8"/>
      <c r="D17" s="49"/>
      <c r="E17" s="8"/>
      <c r="F17" s="50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50"/>
      <c r="AW17" s="8"/>
      <c r="AX17" s="11">
        <f t="shared" si="2"/>
      </c>
      <c r="AY17" s="8"/>
      <c r="AZ17" s="8"/>
      <c r="BA17" s="220"/>
      <c r="BB17" s="8"/>
      <c r="BC17" s="52">
        <f t="shared" si="5"/>
      </c>
    </row>
    <row r="18" spans="1:55" ht="18" customHeight="1">
      <c r="A18" s="376" t="s">
        <v>9</v>
      </c>
      <c r="B18" s="45">
        <v>5462</v>
      </c>
      <c r="C18" s="8">
        <v>623</v>
      </c>
      <c r="D18" s="49">
        <f>C18/B18*100</f>
        <v>11.406078359575247</v>
      </c>
      <c r="E18" s="8">
        <v>608.3</v>
      </c>
      <c r="F18" s="50">
        <f t="shared" si="0"/>
        <v>9.764044943820224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50">
        <f>AU18/AT18*100</f>
        <v>100</v>
      </c>
      <c r="AW18" s="8">
        <v>16</v>
      </c>
      <c r="AX18" s="11">
        <f t="shared" si="2"/>
        <v>53.33333333333333</v>
      </c>
      <c r="AY18" s="8">
        <v>0.5</v>
      </c>
      <c r="AZ18" s="8"/>
      <c r="BA18" s="220"/>
      <c r="BB18" s="8"/>
      <c r="BC18" s="52">
        <f t="shared" si="5"/>
      </c>
    </row>
    <row r="19" spans="1:55" ht="17.25" customHeight="1">
      <c r="A19" s="376" t="s">
        <v>10</v>
      </c>
      <c r="B19" s="45">
        <v>9971</v>
      </c>
      <c r="C19" s="8">
        <v>906</v>
      </c>
      <c r="D19" s="49">
        <f>C19/B19*100</f>
        <v>9.086350416207</v>
      </c>
      <c r="E19" s="8">
        <v>607</v>
      </c>
      <c r="F19" s="50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670</v>
      </c>
      <c r="AQ19" s="50">
        <f t="shared" si="7"/>
        <v>95.71428571428572</v>
      </c>
      <c r="AR19" s="8">
        <v>5320</v>
      </c>
      <c r="AS19" s="50">
        <f t="shared" si="1"/>
        <v>79.40298507462687</v>
      </c>
      <c r="AT19" s="8">
        <v>16</v>
      </c>
      <c r="AU19" s="8"/>
      <c r="AV19" s="50"/>
      <c r="AW19" s="8"/>
      <c r="AX19" s="11">
        <f t="shared" si="2"/>
      </c>
      <c r="AY19" s="8">
        <v>4</v>
      </c>
      <c r="AZ19" s="8"/>
      <c r="BA19" s="220"/>
      <c r="BB19" s="8"/>
      <c r="BC19" s="52">
        <f t="shared" si="5"/>
      </c>
    </row>
    <row r="20" spans="1:55" ht="17.25" customHeight="1">
      <c r="A20" s="376" t="s">
        <v>21</v>
      </c>
      <c r="B20" s="45">
        <v>15160</v>
      </c>
      <c r="C20" s="8">
        <v>200</v>
      </c>
      <c r="D20" s="49">
        <f>C20/B20*100</f>
        <v>1.3192612137203166</v>
      </c>
      <c r="E20" s="8">
        <v>240</v>
      </c>
      <c r="F20" s="50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76</v>
      </c>
      <c r="AV20" s="50">
        <f>AU20/AT20*100</f>
        <v>30.4</v>
      </c>
      <c r="AW20" s="8">
        <v>2128</v>
      </c>
      <c r="AX20" s="11">
        <f t="shared" si="2"/>
        <v>280</v>
      </c>
      <c r="AY20" s="8">
        <v>33</v>
      </c>
      <c r="AZ20" s="8">
        <v>4</v>
      </c>
      <c r="BA20" s="220">
        <f>AZ20/AY20*100</f>
        <v>12.121212121212121</v>
      </c>
      <c r="BB20" s="8">
        <v>80</v>
      </c>
      <c r="BC20" s="52">
        <f t="shared" si="5"/>
        <v>200</v>
      </c>
    </row>
    <row r="21" spans="1:55" ht="17.25" customHeight="1">
      <c r="A21" s="376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50">
        <f>AU21/AT21*100</f>
        <v>49.23076923076923</v>
      </c>
      <c r="AW21" s="8">
        <v>285</v>
      </c>
      <c r="AX21" s="11">
        <f t="shared" si="2"/>
        <v>89.0625</v>
      </c>
      <c r="AY21" s="8">
        <v>55</v>
      </c>
      <c r="AZ21" s="8">
        <v>22</v>
      </c>
      <c r="BA21" s="220">
        <f>AZ21/AY21*100</f>
        <v>40</v>
      </c>
      <c r="BB21" s="8">
        <v>196</v>
      </c>
      <c r="BC21" s="52">
        <f t="shared" si="5"/>
        <v>89.09090909090908</v>
      </c>
    </row>
    <row r="22" spans="1:55" ht="18" customHeight="1">
      <c r="A22" s="376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50"/>
      <c r="AW22" s="8"/>
      <c r="AX22" s="11">
        <f t="shared" si="2"/>
      </c>
      <c r="AY22" s="8"/>
      <c r="AZ22" s="8"/>
      <c r="BA22" s="220"/>
      <c r="BB22" s="8"/>
      <c r="BC22" s="52">
        <f t="shared" si="5"/>
      </c>
    </row>
    <row r="23" spans="1:55" ht="18" customHeight="1">
      <c r="A23" s="376" t="s">
        <v>12</v>
      </c>
      <c r="B23" s="45">
        <v>7597</v>
      </c>
      <c r="C23" s="8">
        <v>700</v>
      </c>
      <c r="D23" s="49">
        <f>C23/B23*100</f>
        <v>9.214163485586417</v>
      </c>
      <c r="E23" s="8">
        <v>980</v>
      </c>
      <c r="F23" s="50">
        <f t="shared" si="0"/>
        <v>14</v>
      </c>
      <c r="G23" s="8">
        <v>1429</v>
      </c>
      <c r="H23" s="8">
        <v>659</v>
      </c>
      <c r="I23" s="50">
        <f>H23/G23*100</f>
        <v>46.11616515045486</v>
      </c>
      <c r="J23" s="8">
        <v>20835</v>
      </c>
      <c r="K23" s="50">
        <f>J23/H23*10</f>
        <v>316.1608497723824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1010</v>
      </c>
      <c r="AQ23" s="50">
        <f>AP23/AO23*100</f>
        <v>72.45337159253945</v>
      </c>
      <c r="AR23" s="8">
        <v>13130</v>
      </c>
      <c r="AS23" s="50">
        <f>IF(AR23&gt;0,AR23/AP23*10,"")</f>
        <v>130</v>
      </c>
      <c r="AT23" s="8">
        <v>8</v>
      </c>
      <c r="AU23" s="8"/>
      <c r="AV23" s="50"/>
      <c r="AW23" s="8"/>
      <c r="AX23" s="11">
        <f t="shared" si="2"/>
      </c>
      <c r="AY23" s="8">
        <v>42</v>
      </c>
      <c r="AZ23" s="8"/>
      <c r="BA23" s="220"/>
      <c r="BB23" s="8"/>
      <c r="BC23" s="52">
        <f t="shared" si="5"/>
      </c>
    </row>
    <row r="24" spans="1:55" ht="15.75">
      <c r="A24" s="376" t="s">
        <v>23</v>
      </c>
      <c r="B24" s="45">
        <v>8263</v>
      </c>
      <c r="C24" s="8">
        <v>113</v>
      </c>
      <c r="D24" s="49">
        <f>C24/B24*100</f>
        <v>1.367542054943725</v>
      </c>
      <c r="E24" s="8">
        <v>197</v>
      </c>
      <c r="F24" s="50">
        <f t="shared" si="0"/>
        <v>17.43362831858407</v>
      </c>
      <c r="G24" s="8">
        <v>11451</v>
      </c>
      <c r="H24" s="8">
        <v>3359</v>
      </c>
      <c r="I24" s="50">
        <f>H24/G24*100</f>
        <v>29.333682647803684</v>
      </c>
      <c r="J24" s="8">
        <v>115006</v>
      </c>
      <c r="K24" s="50">
        <f>J24/H24*10</f>
        <v>342.3816612086931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457</v>
      </c>
      <c r="AV24" s="50">
        <f>AU24/AT24*100</f>
        <v>49.94535519125683</v>
      </c>
      <c r="AW24" s="8">
        <v>6208</v>
      </c>
      <c r="AX24" s="11">
        <f t="shared" si="2"/>
        <v>135.84245076586433</v>
      </c>
      <c r="AY24" s="8">
        <v>140</v>
      </c>
      <c r="AZ24" s="8">
        <v>20</v>
      </c>
      <c r="BA24" s="220">
        <f>AZ24/AY24*100</f>
        <v>14.285714285714285</v>
      </c>
      <c r="BB24" s="8">
        <v>220</v>
      </c>
      <c r="BC24" s="52">
        <f t="shared" si="5"/>
        <v>110</v>
      </c>
    </row>
    <row r="25" spans="1:55" ht="18" customHeight="1">
      <c r="A25" s="376" t="s">
        <v>13</v>
      </c>
      <c r="B25" s="45">
        <v>25153</v>
      </c>
      <c r="C25" s="8">
        <v>2145</v>
      </c>
      <c r="D25" s="49">
        <f>C25/B25*100</f>
        <v>8.527809803999522</v>
      </c>
      <c r="E25" s="8">
        <v>3288</v>
      </c>
      <c r="F25" s="50">
        <f t="shared" si="0"/>
        <v>15.328671328671328</v>
      </c>
      <c r="G25" s="8">
        <v>1847</v>
      </c>
      <c r="H25" s="8">
        <v>609</v>
      </c>
      <c r="I25" s="50">
        <f>H25/G25*100</f>
        <v>32.972387655657826</v>
      </c>
      <c r="J25" s="8">
        <v>19542</v>
      </c>
      <c r="K25" s="50">
        <f>J25/H25*10</f>
        <v>320.88669950738915</v>
      </c>
      <c r="L25" s="8">
        <v>2458</v>
      </c>
      <c r="M25" s="8">
        <v>1676</v>
      </c>
      <c r="N25" s="50">
        <f>M25/L25*100</f>
        <v>68.18551668022783</v>
      </c>
      <c r="O25" s="8">
        <v>2672</v>
      </c>
      <c r="P25" s="50">
        <f>O25/M25*10</f>
        <v>15.94272076372315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50">
        <f>AU25/AT25*100</f>
        <v>57.692307692307686</v>
      </c>
      <c r="AW25" s="8">
        <v>600</v>
      </c>
      <c r="AX25" s="50">
        <f t="shared" si="2"/>
        <v>200</v>
      </c>
      <c r="AY25" s="8">
        <v>5</v>
      </c>
      <c r="AZ25" s="8"/>
      <c r="BA25" s="203"/>
      <c r="BB25" s="8"/>
      <c r="BC25" s="10"/>
    </row>
    <row r="26" spans="1:55" ht="18" customHeight="1">
      <c r="A26" s="54" t="s">
        <v>24</v>
      </c>
      <c r="B26" s="244">
        <f>SUM(B6:B25)</f>
        <v>232257</v>
      </c>
      <c r="C26" s="245">
        <f>SUM(C6:C25)</f>
        <v>16944</v>
      </c>
      <c r="D26" s="228">
        <f>C26/B26*100</f>
        <v>7.295366770431031</v>
      </c>
      <c r="E26" s="245">
        <f>SUM(E6:E25)</f>
        <v>21848.3</v>
      </c>
      <c r="F26" s="56">
        <f t="shared" si="0"/>
        <v>12.894416902738433</v>
      </c>
      <c r="G26" s="245">
        <f>SUM(G23:G25)</f>
        <v>14727</v>
      </c>
      <c r="H26" s="245">
        <f>SUM(H23:H25)</f>
        <v>4627</v>
      </c>
      <c r="I26" s="56">
        <f>H26/G26*100</f>
        <v>31.41848305832824</v>
      </c>
      <c r="J26" s="245">
        <f>SUM(J23:J25)</f>
        <v>155383</v>
      </c>
      <c r="K26" s="56">
        <f>J26/H26*10</f>
        <v>335.8180246379944</v>
      </c>
      <c r="L26" s="245">
        <f>SUM(L5:L25)</f>
        <v>4709</v>
      </c>
      <c r="M26" s="245">
        <f>SUM(M5:M25)</f>
        <v>3687</v>
      </c>
      <c r="N26" s="56">
        <f>M26/L26*100</f>
        <v>78.29687831811425</v>
      </c>
      <c r="O26" s="168">
        <f>SUM(O5:O25)</f>
        <v>3977</v>
      </c>
      <c r="P26" s="56">
        <f>O26/M26*10</f>
        <v>10.786547328451315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9802</v>
      </c>
      <c r="AQ26" s="56">
        <f>AP26/AO26*100</f>
        <v>75.16294762671575</v>
      </c>
      <c r="AR26" s="58">
        <f>SUM(AR6:AR25)</f>
        <v>142053</v>
      </c>
      <c r="AS26" s="56">
        <f>IF(AR26&gt;0,AR26/AP26*10,"")</f>
        <v>144.9224648031014</v>
      </c>
      <c r="AT26" s="245">
        <f>SUM(AT5:AT25)</f>
        <v>1849.8</v>
      </c>
      <c r="AU26" s="245">
        <f>SUM(AU5:AU25)</f>
        <v>835</v>
      </c>
      <c r="AV26" s="56">
        <f>AU26/AT26*100</f>
        <v>45.140015136771545</v>
      </c>
      <c r="AW26" s="245">
        <f>SUM(AW5:AW25)</f>
        <v>12435</v>
      </c>
      <c r="AX26" s="56">
        <f>AW26/AU26*10</f>
        <v>148.92215568862275</v>
      </c>
      <c r="AY26" s="245">
        <f>SUM(AY5:AY25)</f>
        <v>1282.7</v>
      </c>
      <c r="AZ26" s="245">
        <f>SUM(AZ5:AZ25)</f>
        <v>293</v>
      </c>
      <c r="BA26" s="203">
        <f>AZ26/AY26*100</f>
        <v>22.842441724487408</v>
      </c>
      <c r="BB26" s="245">
        <f>SUM(BB5:BB25)</f>
        <v>7167.4</v>
      </c>
      <c r="BC26" s="59">
        <f>BB26/AZ26*10</f>
        <v>244.62116040955632</v>
      </c>
    </row>
    <row r="27" spans="1:55" ht="15" customHeight="1" thickBot="1">
      <c r="A27" s="60" t="s">
        <v>15</v>
      </c>
      <c r="B27" s="12">
        <v>181476</v>
      </c>
      <c r="C27" s="12">
        <v>36607</v>
      </c>
      <c r="D27" s="49">
        <f>C27/B27*100</f>
        <v>20.171813352729835</v>
      </c>
      <c r="E27" s="12">
        <v>42993</v>
      </c>
      <c r="F27" s="50">
        <f t="shared" si="0"/>
        <v>11.744475100390638</v>
      </c>
      <c r="G27" s="12">
        <v>13716</v>
      </c>
      <c r="H27" s="12">
        <v>5053</v>
      </c>
      <c r="I27" s="50">
        <f>H27/G27*100</f>
        <v>36.840186643336246</v>
      </c>
      <c r="J27" s="12">
        <v>143795</v>
      </c>
      <c r="K27" s="50">
        <f>J27/H27*10</f>
        <v>284.5735206807837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4053</v>
      </c>
      <c r="S27" s="233">
        <f>R27/Q27*100</f>
        <v>36.20366234926307</v>
      </c>
      <c r="T27" s="234">
        <v>4022</v>
      </c>
      <c r="U27" s="233">
        <f>T27/R27*10</f>
        <v>9.92351344682951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11830</v>
      </c>
      <c r="AQ27" s="50">
        <f>AP27/AO27*100</f>
        <v>83.99602385685884</v>
      </c>
      <c r="AR27" s="12">
        <v>190387</v>
      </c>
      <c r="AS27" s="50">
        <f>IF(AR27&gt;0,AR27/AP27*10,"")</f>
        <v>160.93575655114114</v>
      </c>
      <c r="AT27" s="12">
        <v>1736</v>
      </c>
      <c r="AU27" s="12">
        <v>1537</v>
      </c>
      <c r="AV27" s="50">
        <f>AU27/AT27*100</f>
        <v>88.536866359447</v>
      </c>
      <c r="AW27" s="61">
        <v>25312</v>
      </c>
      <c r="AX27" s="50">
        <f>AW27/AU27*10</f>
        <v>164.68445022771633</v>
      </c>
      <c r="AY27" s="12">
        <v>1195</v>
      </c>
      <c r="AZ27" s="12">
        <v>653</v>
      </c>
      <c r="BA27" s="220">
        <f>AZ27/AY27*100</f>
        <v>54.64435146443515</v>
      </c>
      <c r="BB27" s="12">
        <v>10490</v>
      </c>
      <c r="BC27" s="221">
        <f>BB27/AZ27*10</f>
        <v>160.64318529862175</v>
      </c>
    </row>
  </sheetData>
  <sheetProtection/>
  <mergeCells count="19">
    <mergeCell ref="A3:A4"/>
    <mergeCell ref="B3:F3"/>
    <mergeCell ref="G3:K3"/>
    <mergeCell ref="BB2:BC2"/>
    <mergeCell ref="AO3:AS3"/>
    <mergeCell ref="AT3:AX3"/>
    <mergeCell ref="AH2:AJ2"/>
    <mergeCell ref="V3:Z3"/>
    <mergeCell ref="AB2:AE2"/>
    <mergeCell ref="AY3:BC3"/>
    <mergeCell ref="B1:P1"/>
    <mergeCell ref="N2:P2"/>
    <mergeCell ref="L3:P3"/>
    <mergeCell ref="Q3:U3"/>
    <mergeCell ref="S2:U2"/>
    <mergeCell ref="X2:Z2"/>
    <mergeCell ref="AA3:AE3"/>
    <mergeCell ref="AF3:AJ3"/>
    <mergeCell ref="AK3:AN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selection activeCell="I26" sqref="I26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0"/>
      <c r="L1" s="170"/>
      <c r="M1" s="170"/>
      <c r="N1" s="403">
        <v>42641</v>
      </c>
      <c r="O1" s="404"/>
      <c r="P1" s="404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2219</v>
      </c>
      <c r="D8" s="240">
        <f>C8/B8*100</f>
        <v>77.45200698080279</v>
      </c>
      <c r="E8" s="180">
        <v>2325</v>
      </c>
      <c r="F8" s="208">
        <v>1754</v>
      </c>
      <c r="G8" s="209">
        <f>F8/E8*100</f>
        <v>75.44086021505376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200</v>
      </c>
      <c r="P8" s="209">
        <f>O8/N8*100</f>
        <v>100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29978</v>
      </c>
      <c r="D12" s="240">
        <f t="shared" si="3"/>
        <v>80.37212793908684</v>
      </c>
      <c r="E12" s="180">
        <v>28146</v>
      </c>
      <c r="F12" s="208">
        <v>25105</v>
      </c>
      <c r="G12" s="209">
        <f t="shared" si="4"/>
        <v>89.19562282384709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7312</v>
      </c>
      <c r="D22" s="240">
        <f t="shared" si="3"/>
        <v>81.24444444444444</v>
      </c>
      <c r="E22" s="180">
        <v>8100</v>
      </c>
      <c r="F22" s="208">
        <v>6470</v>
      </c>
      <c r="G22" s="209">
        <f t="shared" si="6"/>
        <v>79.87654320987654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20193</v>
      </c>
      <c r="D25" s="240">
        <f t="shared" si="3"/>
        <v>80.88523933506909</v>
      </c>
      <c r="E25" s="180">
        <v>23045</v>
      </c>
      <c r="F25" s="208">
        <v>18521</v>
      </c>
      <c r="G25" s="209">
        <f t="shared" si="6"/>
        <v>80.36884356693426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259528</v>
      </c>
      <c r="D26" s="252">
        <f t="shared" si="3"/>
        <v>96.8894198461883</v>
      </c>
      <c r="E26" s="199">
        <f>SUM(E5:E25)</f>
        <v>240249</v>
      </c>
      <c r="F26" s="200">
        <f>SUM(F6:F25)</f>
        <v>234205</v>
      </c>
      <c r="G26" s="211">
        <f t="shared" si="6"/>
        <v>97.48427672955975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6753</v>
      </c>
      <c r="P26" s="211">
        <f>O26/N26*100</f>
        <v>85.9707192870783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265185</v>
      </c>
      <c r="D27" s="240">
        <f t="shared" si="3"/>
        <v>99.55363511453821</v>
      </c>
      <c r="E27" s="214">
        <v>234593</v>
      </c>
      <c r="F27" s="215">
        <v>233424</v>
      </c>
      <c r="G27" s="209">
        <f t="shared" si="6"/>
        <v>99.50169016125801</v>
      </c>
      <c r="H27" s="214">
        <v>30609</v>
      </c>
      <c r="I27" s="215">
        <v>30589</v>
      </c>
      <c r="J27" s="209">
        <f t="shared" si="7"/>
        <v>99.93465974059917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12358</v>
      </c>
      <c r="P27" s="209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1" width="20.875" style="0" customWidth="1"/>
    <col min="2" max="2" width="0.12890625" style="0" customWidth="1"/>
    <col min="3" max="11" width="9.125" style="0" hidden="1" customWidth="1"/>
    <col min="12" max="12" width="14.125" style="0" customWidth="1"/>
    <col min="13" max="13" width="10.25390625" style="0" customWidth="1"/>
    <col min="14" max="14" width="13.75390625" style="0" customWidth="1"/>
    <col min="15" max="15" width="11.25390625" style="0" customWidth="1"/>
    <col min="16" max="16" width="10.125" style="0" customWidth="1"/>
    <col min="17" max="17" width="14.125" style="0" customWidth="1"/>
    <col min="18" max="18" width="10.375" style="0" customWidth="1"/>
    <col min="19" max="19" width="13.375" style="0" customWidth="1"/>
    <col min="20" max="20" width="11.375" style="0" customWidth="1"/>
    <col min="21" max="21" width="9.375" style="0" customWidth="1"/>
    <col min="22" max="22" width="25.875" style="0" customWidth="1"/>
    <col min="23" max="24" width="22.375" style="0" customWidth="1"/>
    <col min="25" max="25" width="24.625" style="0" customWidth="1"/>
    <col min="26" max="26" width="23.125" style="0" customWidth="1"/>
  </cols>
  <sheetData>
    <row r="1" spans="1:26" ht="18.75" customHeight="1">
      <c r="A1" s="253"/>
      <c r="B1" s="254"/>
      <c r="C1" s="255"/>
      <c r="D1" s="255"/>
      <c r="E1" s="255"/>
      <c r="F1" s="255"/>
      <c r="G1" s="422" t="s">
        <v>111</v>
      </c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256">
        <v>42641</v>
      </c>
      <c r="U1" s="257"/>
      <c r="V1" s="257"/>
      <c r="W1" s="257"/>
      <c r="X1" s="257"/>
      <c r="Y1" s="257"/>
      <c r="Z1" s="257"/>
    </row>
    <row r="2" spans="1:26" ht="28.5" customHeight="1" thickBot="1">
      <c r="A2" s="258"/>
      <c r="B2" s="259"/>
      <c r="C2" s="259"/>
      <c r="D2" s="259"/>
      <c r="E2" s="259"/>
      <c r="F2" s="259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260"/>
      <c r="U2" s="258" t="s">
        <v>112</v>
      </c>
      <c r="V2" s="258"/>
      <c r="W2" s="258"/>
      <c r="X2" s="258"/>
      <c r="Y2" s="258"/>
      <c r="Z2" s="258"/>
    </row>
    <row r="3" spans="1:26" ht="20.25" customHeight="1">
      <c r="A3" s="425" t="s">
        <v>17</v>
      </c>
      <c r="B3" s="427" t="s">
        <v>113</v>
      </c>
      <c r="C3" s="428"/>
      <c r="D3" s="428"/>
      <c r="E3" s="428"/>
      <c r="F3" s="429"/>
      <c r="G3" s="419" t="s">
        <v>114</v>
      </c>
      <c r="H3" s="420"/>
      <c r="I3" s="420"/>
      <c r="J3" s="420"/>
      <c r="K3" s="421"/>
      <c r="L3" s="419" t="s">
        <v>115</v>
      </c>
      <c r="M3" s="420"/>
      <c r="N3" s="420"/>
      <c r="O3" s="420"/>
      <c r="P3" s="421"/>
      <c r="Q3" s="419" t="s">
        <v>116</v>
      </c>
      <c r="R3" s="420"/>
      <c r="S3" s="420"/>
      <c r="T3" s="420"/>
      <c r="U3" s="421"/>
      <c r="V3" s="419" t="s">
        <v>117</v>
      </c>
      <c r="W3" s="420"/>
      <c r="X3" s="420"/>
      <c r="Y3" s="420"/>
      <c r="Z3" s="421"/>
    </row>
    <row r="4" spans="1:26" ht="35.25" customHeight="1">
      <c r="A4" s="426"/>
      <c r="B4" s="261" t="s">
        <v>118</v>
      </c>
      <c r="C4" s="262" t="s">
        <v>119</v>
      </c>
      <c r="D4" s="262" t="s">
        <v>120</v>
      </c>
      <c r="E4" s="263" t="s">
        <v>121</v>
      </c>
      <c r="F4" s="264" t="s">
        <v>14</v>
      </c>
      <c r="G4" s="261" t="s">
        <v>118</v>
      </c>
      <c r="H4" s="263" t="s">
        <v>119</v>
      </c>
      <c r="I4" s="262" t="s">
        <v>120</v>
      </c>
      <c r="J4" s="263" t="s">
        <v>121</v>
      </c>
      <c r="K4" s="264" t="s">
        <v>14</v>
      </c>
      <c r="L4" s="261" t="s">
        <v>122</v>
      </c>
      <c r="M4" s="263" t="s">
        <v>119</v>
      </c>
      <c r="N4" s="262" t="s">
        <v>120</v>
      </c>
      <c r="O4" s="263" t="s">
        <v>121</v>
      </c>
      <c r="P4" s="264" t="s">
        <v>14</v>
      </c>
      <c r="Q4" s="261" t="s">
        <v>122</v>
      </c>
      <c r="R4" s="263" t="s">
        <v>119</v>
      </c>
      <c r="S4" s="262" t="s">
        <v>120</v>
      </c>
      <c r="T4" s="262" t="s">
        <v>121</v>
      </c>
      <c r="U4" s="264" t="s">
        <v>14</v>
      </c>
      <c r="V4" s="261" t="s">
        <v>122</v>
      </c>
      <c r="W4" s="263" t="s">
        <v>119</v>
      </c>
      <c r="X4" s="262" t="s">
        <v>120</v>
      </c>
      <c r="Y4" s="262" t="s">
        <v>121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2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2">
        <v>11000</v>
      </c>
      <c r="W6" s="267"/>
      <c r="X6" s="270"/>
      <c r="Y6" s="267"/>
      <c r="Z6" s="271"/>
    </row>
    <row r="7" spans="1:26" ht="18.7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2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2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2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2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9.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2052</v>
      </c>
      <c r="T11" s="267">
        <f t="shared" si="3"/>
        <v>10722</v>
      </c>
      <c r="U11" s="271">
        <f t="shared" si="4"/>
        <v>98.33088774761555</v>
      </c>
      <c r="V11" s="62">
        <v>2215</v>
      </c>
      <c r="W11" s="267"/>
      <c r="X11" s="270"/>
      <c r="Y11" s="267"/>
      <c r="Z11" s="271"/>
    </row>
    <row r="12" spans="1:26" ht="19.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23700</v>
      </c>
      <c r="S12" s="270">
        <v>25470</v>
      </c>
      <c r="T12" s="267">
        <f t="shared" si="3"/>
        <v>49170</v>
      </c>
      <c r="U12" s="271">
        <f t="shared" si="4"/>
        <v>122.925</v>
      </c>
      <c r="V12" s="62">
        <v>25000</v>
      </c>
      <c r="W12" s="267"/>
      <c r="X12" s="270">
        <v>9400</v>
      </c>
      <c r="Y12" s="267">
        <f>SUM(W12:X12)</f>
        <v>9400</v>
      </c>
      <c r="Z12" s="271">
        <f>(Y12*100)/V12</f>
        <v>37.6</v>
      </c>
    </row>
    <row r="13" spans="1:26" ht="20.2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2">
        <v>2199</v>
      </c>
      <c r="W13" s="267"/>
      <c r="X13" s="270"/>
      <c r="Y13" s="267"/>
      <c r="Z13" s="271"/>
    </row>
    <row r="14" spans="1:26" ht="19.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2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8.7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2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9.5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2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2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9.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2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2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2">
        <v>2830</v>
      </c>
      <c r="W20" s="267"/>
      <c r="X20" s="270"/>
      <c r="Y20" s="267"/>
      <c r="Z20" s="271"/>
    </row>
    <row r="21" spans="1:26" ht="18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2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2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6437</v>
      </c>
      <c r="T23" s="267">
        <f t="shared" si="3"/>
        <v>11375</v>
      </c>
      <c r="U23" s="271">
        <f t="shared" si="4"/>
        <v>81.547064305685</v>
      </c>
      <c r="V23" s="62">
        <v>43250</v>
      </c>
      <c r="W23" s="267"/>
      <c r="X23" s="270"/>
      <c r="Y23" s="267"/>
      <c r="Z23" s="271"/>
    </row>
    <row r="24" spans="1:26" ht="18.7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2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14490</v>
      </c>
      <c r="T25" s="267">
        <f>SUM(R25:S25)</f>
        <v>42383</v>
      </c>
      <c r="U25" s="271">
        <f t="shared" si="4"/>
        <v>86.60196158561504</v>
      </c>
      <c r="V25" s="62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20.25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77168</v>
      </c>
      <c r="S26" s="275">
        <f>SUM(S5:S25)</f>
        <v>116501</v>
      </c>
      <c r="T26" s="275">
        <f>SUM(T5:T25)</f>
        <v>193669</v>
      </c>
      <c r="U26" s="277">
        <f t="shared" si="4"/>
        <v>102.88572384812763</v>
      </c>
      <c r="V26" s="274">
        <f>SUM(V5:V25)</f>
        <v>135409</v>
      </c>
      <c r="W26" s="275">
        <f>SUM(W6:W25)</f>
        <v>2916</v>
      </c>
      <c r="X26" s="275">
        <f>SUM(X5:X25)</f>
        <v>41152</v>
      </c>
      <c r="Y26" s="275">
        <f>SUM(Y5:Y25)</f>
        <v>44068</v>
      </c>
      <c r="Z26" s="277">
        <f>(Y26*100)/V26</f>
        <v>32.54436558869794</v>
      </c>
    </row>
    <row r="27" spans="1:26" ht="16.5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55307</v>
      </c>
      <c r="O27" s="267">
        <v>59636</v>
      </c>
      <c r="P27" s="268">
        <v>88.79951190533532</v>
      </c>
      <c r="Q27" s="279">
        <v>164429</v>
      </c>
      <c r="R27" s="280">
        <v>51405</v>
      </c>
      <c r="S27" s="281">
        <v>154196</v>
      </c>
      <c r="T27" s="267">
        <v>200376</v>
      </c>
      <c r="U27" s="271">
        <v>121.86171539083739</v>
      </c>
      <c r="V27" s="279">
        <v>140663</v>
      </c>
      <c r="W27" s="280"/>
      <c r="X27" s="281"/>
      <c r="Y27" s="281"/>
      <c r="Z27" s="283"/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4.125" style="0" customWidth="1"/>
    <col min="2" max="2" width="0.12890625" style="0" hidden="1" customWidth="1"/>
    <col min="3" max="9" width="9.125" style="0" hidden="1" customWidth="1"/>
    <col min="10" max="10" width="23.00390625" style="0" customWidth="1"/>
    <col min="11" max="11" width="23.125" style="0" customWidth="1"/>
    <col min="12" max="12" width="21.25390625" style="0" customWidth="1"/>
  </cols>
  <sheetData>
    <row r="1" spans="1:11" ht="18.75">
      <c r="A1" s="284"/>
      <c r="B1" s="430" t="s">
        <v>123</v>
      </c>
      <c r="C1" s="431"/>
      <c r="D1" s="431"/>
      <c r="E1" s="431"/>
      <c r="F1" s="431"/>
      <c r="G1" s="431"/>
      <c r="H1" s="431"/>
      <c r="I1" s="432"/>
      <c r="J1" s="432"/>
      <c r="K1" s="432"/>
    </row>
    <row r="2" spans="1:12" ht="19.5" thickBot="1">
      <c r="A2" s="1"/>
      <c r="B2" s="433"/>
      <c r="C2" s="433"/>
      <c r="D2" s="433"/>
      <c r="E2" s="433"/>
      <c r="F2" s="433"/>
      <c r="G2" s="433"/>
      <c r="H2" s="433"/>
      <c r="I2" s="434"/>
      <c r="J2" s="434"/>
      <c r="K2" s="434"/>
      <c r="L2" s="285">
        <v>42641</v>
      </c>
    </row>
    <row r="3" spans="1:12" ht="16.5">
      <c r="A3" s="435" t="s">
        <v>124</v>
      </c>
      <c r="B3" s="437" t="s">
        <v>125</v>
      </c>
      <c r="C3" s="438"/>
      <c r="D3" s="438"/>
      <c r="E3" s="438"/>
      <c r="F3" s="438"/>
      <c r="G3" s="438"/>
      <c r="H3" s="438"/>
      <c r="I3" s="439"/>
      <c r="J3" s="440" t="s">
        <v>126</v>
      </c>
      <c r="K3" s="441"/>
      <c r="L3" s="442"/>
    </row>
    <row r="4" spans="1:12" ht="16.5">
      <c r="A4" s="436"/>
      <c r="B4" s="446" t="s">
        <v>127</v>
      </c>
      <c r="C4" s="447"/>
      <c r="D4" s="447"/>
      <c r="E4" s="448"/>
      <c r="F4" s="446" t="s">
        <v>128</v>
      </c>
      <c r="G4" s="447"/>
      <c r="H4" s="447"/>
      <c r="I4" s="449"/>
      <c r="J4" s="443"/>
      <c r="K4" s="444"/>
      <c r="L4" s="445"/>
    </row>
    <row r="5" spans="1:12" ht="19.5" thickBot="1">
      <c r="A5" s="436"/>
      <c r="B5" s="286" t="s">
        <v>129</v>
      </c>
      <c r="C5" s="287" t="s">
        <v>130</v>
      </c>
      <c r="D5" s="287" t="s">
        <v>131</v>
      </c>
      <c r="E5" s="288" t="s">
        <v>14</v>
      </c>
      <c r="F5" s="286" t="s">
        <v>129</v>
      </c>
      <c r="G5" s="287" t="s">
        <v>130</v>
      </c>
      <c r="H5" s="287" t="s">
        <v>131</v>
      </c>
      <c r="I5" s="289" t="s">
        <v>14</v>
      </c>
      <c r="J5" s="290" t="s">
        <v>129</v>
      </c>
      <c r="K5" s="291" t="s">
        <v>132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4487</v>
      </c>
      <c r="L7" s="307">
        <f>IF(K7&gt;0,K7/J7*100,"")</f>
        <v>108.48646034816247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7040</v>
      </c>
      <c r="L8" s="307">
        <f aca="true" t="shared" si="2" ref="L8:L28">IF(K8&gt;0,K8/J8*100,"")</f>
        <v>92.24318658280922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7534</v>
      </c>
      <c r="L10" s="307">
        <f t="shared" si="2"/>
        <v>58.914607444479195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12355</v>
      </c>
      <c r="L11" s="307">
        <f t="shared" si="2"/>
        <v>71.13657300783049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13128</v>
      </c>
      <c r="L12" s="307">
        <f t="shared" si="2"/>
        <v>47.694822888283376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34044</v>
      </c>
      <c r="L13" s="307">
        <f t="shared" si="2"/>
        <v>50.201282902012835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10050</v>
      </c>
      <c r="L15" s="307">
        <f t="shared" si="2"/>
        <v>57.176992660863625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13550</v>
      </c>
      <c r="L16" s="307">
        <f t="shared" si="2"/>
        <v>69.13265306122449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133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14953</v>
      </c>
      <c r="L18" s="307">
        <f t="shared" si="2"/>
        <v>70.02435140957198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7878</v>
      </c>
      <c r="L19" s="307">
        <f t="shared" si="2"/>
        <v>64.55789559944276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10300</v>
      </c>
      <c r="L21" s="307">
        <f t="shared" si="2"/>
        <v>19.65798915947782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12862</v>
      </c>
      <c r="L22" s="307">
        <f t="shared" si="2"/>
        <v>79.87827599056018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5845</v>
      </c>
      <c r="L23" s="307">
        <f t="shared" si="2"/>
        <v>109.58005249343832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22447</v>
      </c>
      <c r="L24" s="307">
        <f t="shared" si="2"/>
        <v>80.16785714285714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40087</v>
      </c>
      <c r="L25" s="307">
        <f t="shared" si="2"/>
        <v>59.92704767314966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262100</v>
      </c>
      <c r="L28" s="324">
        <f t="shared" si="2"/>
        <v>55.187428804847904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20.125" style="0" customWidth="1"/>
    <col min="2" max="2" width="8.25390625" style="0" customWidth="1"/>
    <col min="3" max="3" width="7.875" style="0" customWidth="1"/>
    <col min="4" max="4" width="7.625" style="0" customWidth="1"/>
    <col min="5" max="5" width="8.75390625" style="0" customWidth="1"/>
    <col min="6" max="6" width="8.625" style="0" customWidth="1"/>
    <col min="7" max="8" width="7.625" style="0" customWidth="1"/>
    <col min="9" max="11" width="7.875" style="0" customWidth="1"/>
    <col min="12" max="12" width="8.003906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375" style="0" customWidth="1"/>
  </cols>
  <sheetData>
    <row r="1" spans="1:16" ht="18" customHeight="1">
      <c r="A1" s="325"/>
      <c r="B1" s="450" t="s">
        <v>134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3">
        <v>42641</v>
      </c>
      <c r="P1" s="453"/>
    </row>
    <row r="2" spans="1:16" ht="16.5" thickBot="1">
      <c r="A2" s="326" t="s">
        <v>135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327"/>
      <c r="P2" s="327"/>
    </row>
    <row r="3" spans="1:16" ht="16.5" customHeight="1">
      <c r="A3" s="454" t="s">
        <v>136</v>
      </c>
      <c r="B3" s="457" t="s">
        <v>137</v>
      </c>
      <c r="C3" s="457"/>
      <c r="D3" s="457"/>
      <c r="E3" s="458" t="s">
        <v>138</v>
      </c>
      <c r="F3" s="458"/>
      <c r="G3" s="458"/>
      <c r="H3" s="458"/>
      <c r="I3" s="458"/>
      <c r="J3" s="458"/>
      <c r="K3" s="460" t="s">
        <v>139</v>
      </c>
      <c r="L3" s="460"/>
      <c r="M3" s="457" t="s">
        <v>140</v>
      </c>
      <c r="N3" s="457"/>
      <c r="O3" s="457"/>
      <c r="P3" s="461"/>
    </row>
    <row r="4" spans="1:16" ht="18" customHeight="1">
      <c r="A4" s="455"/>
      <c r="B4" s="462" t="s">
        <v>141</v>
      </c>
      <c r="C4" s="464" t="s">
        <v>142</v>
      </c>
      <c r="D4" s="464"/>
      <c r="E4" s="459"/>
      <c r="F4" s="459"/>
      <c r="G4" s="459"/>
      <c r="H4" s="459"/>
      <c r="I4" s="459"/>
      <c r="J4" s="459"/>
      <c r="K4" s="464" t="s">
        <v>143</v>
      </c>
      <c r="L4" s="464"/>
      <c r="M4" s="465" t="s">
        <v>144</v>
      </c>
      <c r="N4" s="465"/>
      <c r="O4" s="465" t="s">
        <v>145</v>
      </c>
      <c r="P4" s="466"/>
    </row>
    <row r="5" spans="1:16" ht="16.5" customHeight="1">
      <c r="A5" s="455"/>
      <c r="B5" s="462"/>
      <c r="C5" s="464" t="s">
        <v>146</v>
      </c>
      <c r="D5" s="464"/>
      <c r="E5" s="464" t="s">
        <v>147</v>
      </c>
      <c r="F5" s="464"/>
      <c r="G5" s="467" t="s">
        <v>148</v>
      </c>
      <c r="H5" s="467"/>
      <c r="I5" s="467" t="s">
        <v>149</v>
      </c>
      <c r="J5" s="467"/>
      <c r="K5" s="468" t="s">
        <v>150</v>
      </c>
      <c r="L5" s="468"/>
      <c r="M5" s="468" t="s">
        <v>148</v>
      </c>
      <c r="N5" s="468"/>
      <c r="O5" s="468" t="s">
        <v>148</v>
      </c>
      <c r="P5" s="469"/>
    </row>
    <row r="6" spans="1:16" ht="18" customHeight="1" thickBot="1">
      <c r="A6" s="456"/>
      <c r="B6" s="463"/>
      <c r="C6" s="328" t="s">
        <v>155</v>
      </c>
      <c r="D6" s="328" t="s">
        <v>157</v>
      </c>
      <c r="E6" s="329" t="s">
        <v>151</v>
      </c>
      <c r="F6" s="329" t="s">
        <v>152</v>
      </c>
      <c r="G6" s="329" t="s">
        <v>151</v>
      </c>
      <c r="H6" s="329" t="s">
        <v>152</v>
      </c>
      <c r="I6" s="329" t="s">
        <v>151</v>
      </c>
      <c r="J6" s="329" t="s">
        <v>152</v>
      </c>
      <c r="K6" s="329" t="s">
        <v>151</v>
      </c>
      <c r="L6" s="329" t="s">
        <v>152</v>
      </c>
      <c r="M6" s="329" t="s">
        <v>151</v>
      </c>
      <c r="N6" s="329" t="s">
        <v>152</v>
      </c>
      <c r="O6" s="329" t="s">
        <v>151</v>
      </c>
      <c r="P6" s="330" t="s">
        <v>152</v>
      </c>
    </row>
    <row r="7" spans="1:16" ht="20.2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18" customHeight="1">
      <c r="A8" s="341" t="s">
        <v>99</v>
      </c>
      <c r="B8" s="342">
        <v>1004</v>
      </c>
      <c r="C8" s="342">
        <v>1181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859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11.4</v>
      </c>
      <c r="H9" s="345">
        <v>10.8</v>
      </c>
      <c r="I9" s="343">
        <v>10.6</v>
      </c>
      <c r="J9" s="345">
        <v>9.9</v>
      </c>
      <c r="K9" s="346">
        <f t="shared" si="0"/>
        <v>9.921671018276761</v>
      </c>
      <c r="L9" s="347">
        <v>10.898082744702322</v>
      </c>
      <c r="M9" s="348">
        <v>1080</v>
      </c>
      <c r="N9" s="348">
        <v>1010</v>
      </c>
      <c r="O9" s="349">
        <v>4</v>
      </c>
      <c r="P9" s="350">
        <v>4</v>
      </c>
    </row>
    <row r="10" spans="1:16" ht="18.75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949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2070</v>
      </c>
      <c r="N11" s="348">
        <v>1841</v>
      </c>
      <c r="O11" s="349">
        <v>10.5</v>
      </c>
      <c r="P11" s="350">
        <v>6.5</v>
      </c>
    </row>
    <row r="12" spans="1:16" ht="18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8.7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.75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9.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1622</v>
      </c>
      <c r="F15" s="344">
        <v>1579.3</v>
      </c>
      <c r="G15" s="343">
        <v>7.2</v>
      </c>
      <c r="H15" s="345">
        <v>6.9</v>
      </c>
      <c r="I15" s="343">
        <v>6.7</v>
      </c>
      <c r="J15" s="345">
        <v>6.4</v>
      </c>
      <c r="K15" s="346">
        <f t="shared" si="0"/>
        <v>10</v>
      </c>
      <c r="L15" s="347">
        <v>10.582822085889571</v>
      </c>
      <c r="M15" s="348">
        <v>69.5</v>
      </c>
      <c r="N15" s="348">
        <v>73</v>
      </c>
      <c r="O15" s="349">
        <v>0.3</v>
      </c>
      <c r="P15" s="350">
        <v>0.5</v>
      </c>
    </row>
    <row r="16" spans="1:16" ht="20.2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3099</v>
      </c>
      <c r="N16" s="348">
        <v>2676</v>
      </c>
      <c r="O16" s="349">
        <v>11</v>
      </c>
      <c r="P16" s="350">
        <v>10</v>
      </c>
    </row>
    <row r="17" spans="1:16" ht="18.75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.75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9.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10.4</v>
      </c>
      <c r="H19" s="345">
        <v>10.1</v>
      </c>
      <c r="I19" s="343">
        <v>9.1</v>
      </c>
      <c r="J19" s="345">
        <v>8.7</v>
      </c>
      <c r="K19" s="346">
        <f t="shared" si="0"/>
        <v>7.514450867052024</v>
      </c>
      <c r="L19" s="347">
        <v>7.616892911010558</v>
      </c>
      <c r="M19" s="348">
        <v>1067</v>
      </c>
      <c r="N19" s="348">
        <v>1117</v>
      </c>
      <c r="O19" s="349">
        <v>5</v>
      </c>
      <c r="P19" s="350">
        <v>5</v>
      </c>
    </row>
    <row r="20" spans="1:16" ht="18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10.8</v>
      </c>
      <c r="H20" s="345">
        <v>13.4</v>
      </c>
      <c r="I20" s="343">
        <v>9.3</v>
      </c>
      <c r="J20" s="345">
        <v>12.1</v>
      </c>
      <c r="K20" s="346">
        <f t="shared" si="0"/>
        <v>8.430913348946136</v>
      </c>
      <c r="L20" s="347">
        <v>10.551181102362206</v>
      </c>
      <c r="M20" s="348">
        <v>262</v>
      </c>
      <c r="N20" s="348">
        <v>253</v>
      </c>
      <c r="O20" s="349">
        <v>1</v>
      </c>
      <c r="P20" s="350">
        <v>1</v>
      </c>
    </row>
    <row r="21" spans="1:16" ht="19.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6.6</v>
      </c>
      <c r="H21" s="345">
        <v>6.5</v>
      </c>
      <c r="I21" s="343">
        <v>6</v>
      </c>
      <c r="J21" s="345">
        <v>5.8</v>
      </c>
      <c r="K21" s="346">
        <f t="shared" si="0"/>
        <v>6.8181818181818175</v>
      </c>
      <c r="L21" s="347">
        <v>6.951871657754011</v>
      </c>
      <c r="M21" s="348">
        <v>497</v>
      </c>
      <c r="N21" s="348">
        <v>525.4</v>
      </c>
      <c r="O21" s="349">
        <v>1.9</v>
      </c>
      <c r="P21" s="350">
        <v>2.2</v>
      </c>
    </row>
    <row r="22" spans="1:16" ht="19.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11.2</v>
      </c>
      <c r="H22" s="345">
        <v>10.5</v>
      </c>
      <c r="I22" s="343">
        <v>9.9</v>
      </c>
      <c r="J22" s="345">
        <v>9.9</v>
      </c>
      <c r="K22" s="346">
        <f t="shared" si="0"/>
        <v>10.980392156862743</v>
      </c>
      <c r="L22" s="347">
        <v>10.681586978636826</v>
      </c>
      <c r="M22" s="348">
        <v>2146.6</v>
      </c>
      <c r="N22" s="348">
        <v>2068</v>
      </c>
      <c r="O22" s="349">
        <v>7.2</v>
      </c>
      <c r="P22" s="350">
        <v>8.3</v>
      </c>
    </row>
    <row r="23" spans="1:16" ht="18.7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33.3</v>
      </c>
      <c r="H23" s="345">
        <v>38.7</v>
      </c>
      <c r="I23" s="343">
        <v>31.5</v>
      </c>
      <c r="J23" s="345">
        <v>37.4</v>
      </c>
      <c r="K23" s="346">
        <f t="shared" si="0"/>
        <v>16.989795918367346</v>
      </c>
      <c r="L23" s="347">
        <v>19.734829168791435</v>
      </c>
      <c r="M23" s="348">
        <v>925.5</v>
      </c>
      <c r="N23" s="348">
        <v>1059</v>
      </c>
      <c r="O23" s="349">
        <v>4.6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900.2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544</v>
      </c>
      <c r="N24" s="348">
        <v>354</v>
      </c>
      <c r="O24" s="349">
        <v>2</v>
      </c>
      <c r="P24" s="350">
        <v>3</v>
      </c>
    </row>
    <row r="25" spans="1:16" ht="18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19.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</v>
      </c>
      <c r="H26" s="345">
        <v>6</v>
      </c>
      <c r="I26" s="343">
        <v>4.6</v>
      </c>
      <c r="J26" s="345">
        <v>5.6</v>
      </c>
      <c r="K26" s="346">
        <f>G26/D26*1000</f>
        <v>9.31098696461825</v>
      </c>
      <c r="L26" s="347">
        <v>10.08403361344538</v>
      </c>
      <c r="M26" s="348">
        <v>3266</v>
      </c>
      <c r="N26" s="348">
        <v>3318</v>
      </c>
      <c r="O26" s="349">
        <v>11</v>
      </c>
      <c r="P26" s="350">
        <v>10</v>
      </c>
    </row>
    <row r="27" spans="1:16" ht="21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44.9</v>
      </c>
      <c r="H27" s="345">
        <v>42.2</v>
      </c>
      <c r="I27" s="343">
        <v>41.2</v>
      </c>
      <c r="J27" s="345">
        <v>38</v>
      </c>
      <c r="K27" s="346">
        <f t="shared" si="0"/>
        <v>11.74777603349032</v>
      </c>
      <c r="L27" s="347">
        <v>11.041339612768184</v>
      </c>
      <c r="M27" s="348">
        <v>1730</v>
      </c>
      <c r="N27" s="348">
        <v>2234</v>
      </c>
      <c r="O27" s="349">
        <v>6</v>
      </c>
      <c r="P27" s="350">
        <v>10</v>
      </c>
    </row>
    <row r="28" spans="1:16" ht="18.75" customHeight="1" thickBot="1">
      <c r="A28" s="351" t="s">
        <v>153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19.5" customHeight="1" thickBot="1">
      <c r="A29" s="361" t="s">
        <v>154</v>
      </c>
      <c r="B29" s="362">
        <v>23432</v>
      </c>
      <c r="C29" s="363">
        <f>SUM(C7:C28)</f>
        <v>23434</v>
      </c>
      <c r="D29" s="363">
        <f>SUM(D7:D28)</f>
        <v>23434</v>
      </c>
      <c r="E29" s="364">
        <f>SUM(E7:E28)</f>
        <v>64902.799999999996</v>
      </c>
      <c r="F29" s="365">
        <v>59828.8</v>
      </c>
      <c r="G29" s="366">
        <f>SUM(G7:G28)</f>
        <v>268.19999999999993</v>
      </c>
      <c r="H29" s="367">
        <v>279</v>
      </c>
      <c r="I29" s="368">
        <f>SUM(I7:I28)</f>
        <v>243.6</v>
      </c>
      <c r="J29" s="367">
        <v>255.3</v>
      </c>
      <c r="K29" s="369">
        <f>G29/D29*1000</f>
        <v>11.444909106426556</v>
      </c>
      <c r="L29" s="369">
        <v>12.2</v>
      </c>
      <c r="M29" s="368">
        <f>SUM(M7:M28)</f>
        <v>28344.5</v>
      </c>
      <c r="N29" s="370">
        <v>25906.3</v>
      </c>
      <c r="O29" s="368">
        <f>SUM(O7:O28)</f>
        <v>124.89999999999999</v>
      </c>
      <c r="P29" s="370">
        <v>105.8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2016-09-26T04:16:23Z</cp:lastPrinted>
  <dcterms:created xsi:type="dcterms:W3CDTF">2015-09-15T07:38:08Z</dcterms:created>
  <dcterms:modified xsi:type="dcterms:W3CDTF">2016-09-28T06:39:11Z</dcterms:modified>
  <cp:category/>
  <cp:version/>
  <cp:contentType/>
  <cp:contentStatus/>
</cp:coreProperties>
</file>